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90" windowWidth="18915" windowHeight="618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14" r:id="rId5"/>
    <sheet name="Action Durations" sheetId="9" r:id="rId6"/>
    <sheet name="Beach Days" sheetId="7" r:id="rId7"/>
  </sheets>
  <definedNames>
    <definedName name="_xlnm.Print_Area" localSheetId="5">'Action Durations'!$A$1:$K$192</definedName>
    <definedName name="_xlnm.Print_Area" localSheetId="1">Attributes!$A$1:$J$480</definedName>
    <definedName name="_xlnm.Print_Area" localSheetId="6">'Beach Days'!$A$1:$L$488</definedName>
    <definedName name="_xlnm.Print_Area" localSheetId="2">Monitoring!$A$1:$J$483</definedName>
    <definedName name="_xlnm.Print_Area" localSheetId="3">'Pollution Sources'!$A$1:$R$497</definedName>
    <definedName name="_xlnm.Print_Area" localSheetId="0">Summary!$A$1:$U$34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T20" i="8" l="1"/>
  <c r="T4" i="8" l="1"/>
  <c r="T3" i="8"/>
  <c r="K5" i="7" l="1"/>
  <c r="E5" i="7"/>
  <c r="B5" i="7"/>
  <c r="K3" i="7"/>
  <c r="L3" i="7" s="1"/>
  <c r="I3" i="7"/>
  <c r="B101" i="9" l="1"/>
  <c r="G772" i="14" l="1"/>
  <c r="G533" i="14"/>
  <c r="D533" i="14"/>
  <c r="B533" i="14"/>
  <c r="K187" i="7" l="1"/>
  <c r="L187" i="7" s="1"/>
  <c r="I187" i="7"/>
  <c r="K106" i="7"/>
  <c r="L106" i="7" s="1"/>
  <c r="I106" i="7"/>
  <c r="D31" i="14" l="1"/>
  <c r="D13" i="14"/>
  <c r="D7" i="14"/>
  <c r="B7" i="14"/>
  <c r="D793" i="14"/>
  <c r="D792" i="14"/>
  <c r="D791" i="14"/>
  <c r="D790" i="14"/>
  <c r="D789" i="14"/>
  <c r="D786" i="14"/>
  <c r="D785" i="14"/>
  <c r="D784" i="14"/>
  <c r="D783" i="14"/>
  <c r="D798" i="14"/>
  <c r="D797" i="14"/>
  <c r="D796" i="14"/>
  <c r="G321" i="14"/>
  <c r="D772" i="14" l="1"/>
  <c r="B772" i="14"/>
  <c r="G751" i="14"/>
  <c r="D751" i="14"/>
  <c r="B751" i="14"/>
  <c r="G748" i="14"/>
  <c r="D748" i="14"/>
  <c r="B748" i="14"/>
  <c r="G738" i="14"/>
  <c r="D738" i="14"/>
  <c r="B738" i="14"/>
  <c r="G660" i="14"/>
  <c r="D660" i="14"/>
  <c r="B660" i="14"/>
  <c r="G583" i="14"/>
  <c r="D583" i="14"/>
  <c r="B583" i="14"/>
  <c r="G564" i="14"/>
  <c r="D564" i="14"/>
  <c r="B564" i="14"/>
  <c r="G482" i="14"/>
  <c r="D482" i="14"/>
  <c r="B482" i="14"/>
  <c r="D321" i="14"/>
  <c r="B321" i="14"/>
  <c r="G311" i="14"/>
  <c r="D311" i="14"/>
  <c r="B311" i="14"/>
  <c r="G263" i="14"/>
  <c r="D263" i="14"/>
  <c r="D777" i="14" s="1"/>
  <c r="B263" i="14"/>
  <c r="G31" i="14"/>
  <c r="B31" i="14"/>
  <c r="G13" i="14"/>
  <c r="B13" i="14"/>
  <c r="D776" i="14" s="1"/>
  <c r="G7" i="14"/>
  <c r="D778" i="14" l="1"/>
  <c r="D787" i="14"/>
  <c r="E785" i="14" s="1"/>
  <c r="D794" i="14"/>
  <c r="E793" i="14" s="1"/>
  <c r="D799" i="14"/>
  <c r="E798" i="14" l="1"/>
  <c r="E796" i="14"/>
  <c r="E790" i="14"/>
  <c r="E784" i="14"/>
  <c r="E789" i="14"/>
  <c r="E797" i="14"/>
  <c r="E791" i="14"/>
  <c r="E792" i="14"/>
  <c r="E786" i="14"/>
  <c r="E783" i="14"/>
  <c r="E7" i="2"/>
  <c r="E4" i="2"/>
  <c r="U4" i="8"/>
  <c r="U3" i="8"/>
  <c r="J4" i="8"/>
  <c r="J3" i="8"/>
  <c r="E4" i="8"/>
  <c r="E3" i="8"/>
  <c r="K85" i="7"/>
  <c r="L85" i="7" s="1"/>
  <c r="I85" i="7"/>
  <c r="H8" i="7"/>
  <c r="I8" i="7" s="1"/>
  <c r="G8" i="7"/>
  <c r="K7" i="7"/>
  <c r="K8" i="7" s="1"/>
  <c r="L8" i="7" s="1"/>
  <c r="I7" i="7"/>
  <c r="H5" i="7"/>
  <c r="G5" i="7"/>
  <c r="I5" i="7"/>
  <c r="K4" i="7"/>
  <c r="L5" i="7" s="1"/>
  <c r="I4" i="7"/>
  <c r="B8" i="7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J6" i="10"/>
  <c r="J3" i="10"/>
  <c r="F6" i="10"/>
  <c r="F3" i="10"/>
  <c r="E787" i="14" l="1"/>
  <c r="E799" i="14"/>
  <c r="E794" i="14"/>
  <c r="L7" i="7"/>
  <c r="L4" i="7"/>
  <c r="K14" i="9"/>
  <c r="Q6" i="8" s="1"/>
  <c r="J14" i="9"/>
  <c r="P6" i="8" s="1"/>
  <c r="I14" i="9"/>
  <c r="O6" i="8" s="1"/>
  <c r="H14" i="9"/>
  <c r="N6" i="8" s="1"/>
  <c r="G14" i="9"/>
  <c r="M6" i="8" s="1"/>
  <c r="E14" i="9"/>
  <c r="D14" i="9"/>
  <c r="L6" i="8" s="1"/>
  <c r="B14" i="9"/>
  <c r="K7" i="9"/>
  <c r="J7" i="9"/>
  <c r="I7" i="9"/>
  <c r="H7" i="9"/>
  <c r="G7" i="9"/>
  <c r="E7" i="9"/>
  <c r="D7" i="9"/>
  <c r="B7" i="9"/>
  <c r="K4" i="9"/>
  <c r="J4" i="9"/>
  <c r="I4" i="9"/>
  <c r="H4" i="9"/>
  <c r="G4" i="9"/>
  <c r="E4" i="9"/>
  <c r="D4" i="9"/>
  <c r="K165" i="9"/>
  <c r="J165" i="9"/>
  <c r="I165" i="9"/>
  <c r="H165" i="9"/>
  <c r="G165" i="9"/>
  <c r="E165" i="9"/>
  <c r="D165" i="9"/>
  <c r="B165" i="9"/>
  <c r="K32" i="9"/>
  <c r="Q7" i="8" s="1"/>
  <c r="J32" i="9"/>
  <c r="P7" i="8" s="1"/>
  <c r="I32" i="9"/>
  <c r="O7" i="8" s="1"/>
  <c r="H32" i="9"/>
  <c r="N7" i="8" s="1"/>
  <c r="G32" i="9"/>
  <c r="M7" i="8" s="1"/>
  <c r="E32" i="9"/>
  <c r="D32" i="9"/>
  <c r="L7" i="8" s="1"/>
  <c r="B32" i="9"/>
  <c r="K477" i="7" l="1"/>
  <c r="L477" i="7" s="1"/>
  <c r="I477" i="7"/>
  <c r="K476" i="7"/>
  <c r="L476" i="7" s="1"/>
  <c r="I476" i="7"/>
  <c r="K475" i="7"/>
  <c r="L475" i="7" s="1"/>
  <c r="I475" i="7"/>
  <c r="K474" i="7"/>
  <c r="L474" i="7" s="1"/>
  <c r="I474" i="7"/>
  <c r="K473" i="7"/>
  <c r="L473" i="7" s="1"/>
  <c r="I473" i="7"/>
  <c r="K472" i="7"/>
  <c r="L472" i="7" s="1"/>
  <c r="I472" i="7"/>
  <c r="K471" i="7"/>
  <c r="L471" i="7" s="1"/>
  <c r="I471" i="7"/>
  <c r="K470" i="7"/>
  <c r="L470" i="7" s="1"/>
  <c r="I470" i="7"/>
  <c r="K469" i="7"/>
  <c r="L469" i="7" s="1"/>
  <c r="I469" i="7"/>
  <c r="K468" i="7"/>
  <c r="L468" i="7" s="1"/>
  <c r="I468" i="7"/>
  <c r="K467" i="7"/>
  <c r="L467" i="7" s="1"/>
  <c r="I467" i="7"/>
  <c r="K466" i="7"/>
  <c r="L466" i="7" s="1"/>
  <c r="I466" i="7"/>
  <c r="K465" i="7"/>
  <c r="L465" i="7" s="1"/>
  <c r="I465" i="7"/>
  <c r="K464" i="7"/>
  <c r="L464" i="7" s="1"/>
  <c r="I464" i="7"/>
  <c r="K463" i="7"/>
  <c r="L463" i="7" s="1"/>
  <c r="I463" i="7"/>
  <c r="K462" i="7"/>
  <c r="L462" i="7" s="1"/>
  <c r="I462" i="7"/>
  <c r="K461" i="7"/>
  <c r="L461" i="7" s="1"/>
  <c r="I461" i="7"/>
  <c r="K460" i="7"/>
  <c r="L460" i="7" s="1"/>
  <c r="I460" i="7"/>
  <c r="K459" i="7"/>
  <c r="L459" i="7" s="1"/>
  <c r="I459" i="7"/>
  <c r="K458" i="7"/>
  <c r="L458" i="7" s="1"/>
  <c r="I458" i="7"/>
  <c r="K457" i="7"/>
  <c r="L457" i="7" s="1"/>
  <c r="I457" i="7"/>
  <c r="K456" i="7"/>
  <c r="L456" i="7" s="1"/>
  <c r="I456" i="7"/>
  <c r="K455" i="7"/>
  <c r="L455" i="7" s="1"/>
  <c r="I455" i="7"/>
  <c r="K454" i="7"/>
  <c r="L454" i="7" s="1"/>
  <c r="I454" i="7"/>
  <c r="K453" i="7"/>
  <c r="L453" i="7" s="1"/>
  <c r="I453" i="7"/>
  <c r="K452" i="7"/>
  <c r="L452" i="7" s="1"/>
  <c r="I452" i="7"/>
  <c r="K451" i="7"/>
  <c r="L451" i="7" s="1"/>
  <c r="I451" i="7"/>
  <c r="K450" i="7"/>
  <c r="L450" i="7" s="1"/>
  <c r="I450" i="7"/>
  <c r="K449" i="7"/>
  <c r="L449" i="7" s="1"/>
  <c r="I449" i="7"/>
  <c r="K448" i="7"/>
  <c r="L448" i="7" s="1"/>
  <c r="I448" i="7"/>
  <c r="K447" i="7"/>
  <c r="L447" i="7" s="1"/>
  <c r="I447" i="7"/>
  <c r="K446" i="7"/>
  <c r="L446" i="7" s="1"/>
  <c r="I446" i="7"/>
  <c r="K445" i="7"/>
  <c r="L445" i="7" s="1"/>
  <c r="I445" i="7"/>
  <c r="K444" i="7"/>
  <c r="L444" i="7" s="1"/>
  <c r="I444" i="7"/>
  <c r="K430" i="7"/>
  <c r="L430" i="7" s="1"/>
  <c r="I430" i="7"/>
  <c r="K429" i="7"/>
  <c r="L429" i="7" s="1"/>
  <c r="I429" i="7"/>
  <c r="K428" i="7"/>
  <c r="L428" i="7" s="1"/>
  <c r="I428" i="7"/>
  <c r="K427" i="7"/>
  <c r="L427" i="7" s="1"/>
  <c r="I427" i="7"/>
  <c r="K426" i="7"/>
  <c r="L426" i="7" s="1"/>
  <c r="I426" i="7"/>
  <c r="K425" i="7"/>
  <c r="L425" i="7" s="1"/>
  <c r="I425" i="7"/>
  <c r="K424" i="7"/>
  <c r="L424" i="7" s="1"/>
  <c r="I424" i="7"/>
  <c r="K423" i="7"/>
  <c r="L423" i="7" s="1"/>
  <c r="I423" i="7"/>
  <c r="K422" i="7"/>
  <c r="L422" i="7" s="1"/>
  <c r="I422" i="7"/>
  <c r="K421" i="7"/>
  <c r="L421" i="7" s="1"/>
  <c r="I421" i="7"/>
  <c r="K420" i="7"/>
  <c r="L420" i="7" s="1"/>
  <c r="I420" i="7"/>
  <c r="K419" i="7"/>
  <c r="L419" i="7" s="1"/>
  <c r="I419" i="7"/>
  <c r="K418" i="7"/>
  <c r="L418" i="7" s="1"/>
  <c r="I418" i="7"/>
  <c r="K417" i="7"/>
  <c r="L417" i="7" s="1"/>
  <c r="I417" i="7"/>
  <c r="K416" i="7"/>
  <c r="L416" i="7" s="1"/>
  <c r="I416" i="7"/>
  <c r="K415" i="7"/>
  <c r="L415" i="7" s="1"/>
  <c r="I415" i="7"/>
  <c r="K414" i="7"/>
  <c r="L414" i="7" s="1"/>
  <c r="I414" i="7"/>
  <c r="K413" i="7"/>
  <c r="L413" i="7" s="1"/>
  <c r="I413" i="7"/>
  <c r="K412" i="7"/>
  <c r="L412" i="7" s="1"/>
  <c r="I412" i="7"/>
  <c r="K411" i="7"/>
  <c r="L411" i="7" s="1"/>
  <c r="I411" i="7"/>
  <c r="K410" i="7"/>
  <c r="L410" i="7" s="1"/>
  <c r="I410" i="7"/>
  <c r="K409" i="7"/>
  <c r="L409" i="7" s="1"/>
  <c r="I409" i="7"/>
  <c r="K408" i="7"/>
  <c r="L408" i="7" s="1"/>
  <c r="I408" i="7"/>
  <c r="K407" i="7"/>
  <c r="L407" i="7" s="1"/>
  <c r="I407" i="7"/>
  <c r="K406" i="7"/>
  <c r="L406" i="7" s="1"/>
  <c r="I406" i="7"/>
  <c r="K405" i="7"/>
  <c r="L405" i="7" s="1"/>
  <c r="I405" i="7"/>
  <c r="H478" i="7"/>
  <c r="T19" i="8" s="1"/>
  <c r="G478" i="7"/>
  <c r="E478" i="7"/>
  <c r="B478" i="7"/>
  <c r="K443" i="7"/>
  <c r="L443" i="7" s="1"/>
  <c r="I443" i="7"/>
  <c r="K478" i="7" l="1"/>
  <c r="L478" i="7" s="1"/>
  <c r="S19" i="8"/>
  <c r="I478" i="7"/>
  <c r="K401" i="7" l="1"/>
  <c r="L401" i="7" s="1"/>
  <c r="I401" i="7"/>
  <c r="K400" i="7"/>
  <c r="L400" i="7" s="1"/>
  <c r="I400" i="7"/>
  <c r="K399" i="7"/>
  <c r="L399" i="7" s="1"/>
  <c r="I399" i="7"/>
  <c r="K398" i="7"/>
  <c r="L398" i="7" s="1"/>
  <c r="I398" i="7"/>
  <c r="K397" i="7"/>
  <c r="L397" i="7" s="1"/>
  <c r="I397" i="7"/>
  <c r="K396" i="7"/>
  <c r="L396" i="7" s="1"/>
  <c r="I396" i="7"/>
  <c r="K395" i="7"/>
  <c r="L395" i="7" s="1"/>
  <c r="I395" i="7"/>
  <c r="K394" i="7"/>
  <c r="L394" i="7" s="1"/>
  <c r="I394" i="7"/>
  <c r="K393" i="7"/>
  <c r="L393" i="7" s="1"/>
  <c r="I393" i="7"/>
  <c r="K392" i="7"/>
  <c r="L392" i="7" s="1"/>
  <c r="I392" i="7"/>
  <c r="K391" i="7"/>
  <c r="L391" i="7" s="1"/>
  <c r="I391" i="7"/>
  <c r="K390" i="7"/>
  <c r="L390" i="7" s="1"/>
  <c r="I390" i="7"/>
  <c r="K389" i="7"/>
  <c r="L389" i="7" s="1"/>
  <c r="I389" i="7"/>
  <c r="K388" i="7"/>
  <c r="L388" i="7" s="1"/>
  <c r="I388" i="7"/>
  <c r="K387" i="7"/>
  <c r="L387" i="7" s="1"/>
  <c r="I387" i="7"/>
  <c r="K386" i="7"/>
  <c r="L386" i="7" s="1"/>
  <c r="I386" i="7"/>
  <c r="K385" i="7"/>
  <c r="L385" i="7" s="1"/>
  <c r="I385" i="7"/>
  <c r="K384" i="7"/>
  <c r="L384" i="7" s="1"/>
  <c r="I384" i="7"/>
  <c r="K383" i="7"/>
  <c r="L383" i="7" s="1"/>
  <c r="I383" i="7"/>
  <c r="K382" i="7"/>
  <c r="L382" i="7" s="1"/>
  <c r="I382" i="7"/>
  <c r="K381" i="7"/>
  <c r="L381" i="7" s="1"/>
  <c r="I381" i="7"/>
  <c r="K380" i="7"/>
  <c r="L380" i="7" s="1"/>
  <c r="I380" i="7"/>
  <c r="K379" i="7"/>
  <c r="L379" i="7" s="1"/>
  <c r="I379" i="7"/>
  <c r="K378" i="7"/>
  <c r="L378" i="7" s="1"/>
  <c r="I378" i="7"/>
  <c r="K377" i="7"/>
  <c r="L377" i="7" s="1"/>
  <c r="I377" i="7"/>
  <c r="K376" i="7"/>
  <c r="L376" i="7" s="1"/>
  <c r="I376" i="7"/>
  <c r="K375" i="7"/>
  <c r="L375" i="7" s="1"/>
  <c r="I375" i="7"/>
  <c r="K374" i="7"/>
  <c r="L374" i="7" s="1"/>
  <c r="I374" i="7"/>
  <c r="K373" i="7"/>
  <c r="L373" i="7" s="1"/>
  <c r="I373" i="7"/>
  <c r="K372" i="7"/>
  <c r="L372" i="7" s="1"/>
  <c r="I372" i="7"/>
  <c r="K371" i="7"/>
  <c r="L371" i="7" s="1"/>
  <c r="I371" i="7"/>
  <c r="K370" i="7"/>
  <c r="L370" i="7" s="1"/>
  <c r="I370" i="7"/>
  <c r="K369" i="7"/>
  <c r="L369" i="7" s="1"/>
  <c r="I369" i="7"/>
  <c r="K365" i="7"/>
  <c r="L365" i="7" s="1"/>
  <c r="I365" i="7"/>
  <c r="K364" i="7"/>
  <c r="L364" i="7" s="1"/>
  <c r="I364" i="7"/>
  <c r="K363" i="7"/>
  <c r="L363" i="7" s="1"/>
  <c r="I363" i="7"/>
  <c r="K362" i="7"/>
  <c r="L362" i="7" s="1"/>
  <c r="I362" i="7"/>
  <c r="K361" i="7"/>
  <c r="L361" i="7" s="1"/>
  <c r="I361" i="7"/>
  <c r="K360" i="7"/>
  <c r="L360" i="7" s="1"/>
  <c r="I360" i="7"/>
  <c r="K359" i="7"/>
  <c r="L359" i="7" s="1"/>
  <c r="I359" i="7"/>
  <c r="K358" i="7"/>
  <c r="L358" i="7" s="1"/>
  <c r="I358" i="7"/>
  <c r="K357" i="7"/>
  <c r="L357" i="7" s="1"/>
  <c r="I357" i="7"/>
  <c r="K356" i="7"/>
  <c r="L356" i="7" s="1"/>
  <c r="I356" i="7"/>
  <c r="K355" i="7"/>
  <c r="L355" i="7" s="1"/>
  <c r="I355" i="7"/>
  <c r="K354" i="7"/>
  <c r="L354" i="7" s="1"/>
  <c r="I354" i="7"/>
  <c r="K353" i="7"/>
  <c r="L353" i="7" s="1"/>
  <c r="I353" i="7"/>
  <c r="K352" i="7"/>
  <c r="L352" i="7" s="1"/>
  <c r="I352" i="7"/>
  <c r="K351" i="7"/>
  <c r="L351" i="7" s="1"/>
  <c r="I351" i="7"/>
  <c r="K350" i="7"/>
  <c r="L350" i="7" s="1"/>
  <c r="I350" i="7"/>
  <c r="K349" i="7"/>
  <c r="L349" i="7" s="1"/>
  <c r="I349" i="7"/>
  <c r="K348" i="7"/>
  <c r="L348" i="7" s="1"/>
  <c r="I348" i="7"/>
  <c r="K347" i="7"/>
  <c r="L347" i="7" s="1"/>
  <c r="I347" i="7"/>
  <c r="K346" i="7"/>
  <c r="L346" i="7" s="1"/>
  <c r="I346" i="7"/>
  <c r="K345" i="7"/>
  <c r="L345" i="7" s="1"/>
  <c r="I345" i="7"/>
  <c r="K343" i="7"/>
  <c r="L343" i="7" s="1"/>
  <c r="I343" i="7"/>
  <c r="K342" i="7"/>
  <c r="L342" i="7" s="1"/>
  <c r="I342" i="7"/>
  <c r="K341" i="7"/>
  <c r="L341" i="7" s="1"/>
  <c r="I341" i="7"/>
  <c r="K340" i="7"/>
  <c r="L340" i="7" s="1"/>
  <c r="I340" i="7"/>
  <c r="K339" i="7"/>
  <c r="L339" i="7" s="1"/>
  <c r="I339" i="7"/>
  <c r="K338" i="7"/>
  <c r="L338" i="7" s="1"/>
  <c r="I338" i="7"/>
  <c r="K337" i="7"/>
  <c r="L337" i="7" s="1"/>
  <c r="I337" i="7"/>
  <c r="K336" i="7"/>
  <c r="L336" i="7" s="1"/>
  <c r="I336" i="7"/>
  <c r="K334" i="7"/>
  <c r="L334" i="7" s="1"/>
  <c r="I334" i="7"/>
  <c r="K333" i="7"/>
  <c r="L333" i="7" s="1"/>
  <c r="I333" i="7"/>
  <c r="K332" i="7"/>
  <c r="L332" i="7" s="1"/>
  <c r="I332" i="7"/>
  <c r="K331" i="7"/>
  <c r="L331" i="7" s="1"/>
  <c r="I331" i="7"/>
  <c r="K330" i="7"/>
  <c r="L330" i="7" s="1"/>
  <c r="I330" i="7"/>
  <c r="K329" i="7"/>
  <c r="L329" i="7" s="1"/>
  <c r="I329" i="7"/>
  <c r="K328" i="7"/>
  <c r="L328" i="7" s="1"/>
  <c r="I328" i="7"/>
  <c r="K327" i="7"/>
  <c r="L327" i="7" s="1"/>
  <c r="I327" i="7"/>
  <c r="K326" i="7"/>
  <c r="L326" i="7" s="1"/>
  <c r="I326" i="7"/>
  <c r="K325" i="7"/>
  <c r="L325" i="7" s="1"/>
  <c r="I325" i="7"/>
  <c r="K324" i="7"/>
  <c r="L324" i="7" s="1"/>
  <c r="I324" i="7"/>
  <c r="K320" i="7"/>
  <c r="L320" i="7" s="1"/>
  <c r="I320" i="7"/>
  <c r="K319" i="7"/>
  <c r="L319" i="7" s="1"/>
  <c r="I319" i="7"/>
  <c r="K318" i="7"/>
  <c r="L318" i="7" s="1"/>
  <c r="I318" i="7"/>
  <c r="K317" i="7"/>
  <c r="L317" i="7" s="1"/>
  <c r="I317" i="7"/>
  <c r="K316" i="7"/>
  <c r="L316" i="7" s="1"/>
  <c r="I316" i="7"/>
  <c r="K315" i="7"/>
  <c r="L315" i="7" s="1"/>
  <c r="I315" i="7"/>
  <c r="K314" i="7"/>
  <c r="L314" i="7" s="1"/>
  <c r="I314" i="7"/>
  <c r="K313" i="7"/>
  <c r="L313" i="7" s="1"/>
  <c r="I313" i="7"/>
  <c r="K312" i="7"/>
  <c r="L312" i="7" s="1"/>
  <c r="I312" i="7"/>
  <c r="K311" i="7"/>
  <c r="L311" i="7" s="1"/>
  <c r="I311" i="7"/>
  <c r="K310" i="7"/>
  <c r="L310" i="7" s="1"/>
  <c r="I310" i="7"/>
  <c r="K309" i="7"/>
  <c r="L309" i="7" s="1"/>
  <c r="I309" i="7"/>
  <c r="K308" i="7"/>
  <c r="L308" i="7" s="1"/>
  <c r="I308" i="7"/>
  <c r="K307" i="7"/>
  <c r="L307" i="7" s="1"/>
  <c r="I307" i="7"/>
  <c r="K306" i="7"/>
  <c r="L306" i="7" s="1"/>
  <c r="I306" i="7"/>
  <c r="K305" i="7"/>
  <c r="L305" i="7" s="1"/>
  <c r="I305" i="7"/>
  <c r="K301" i="7"/>
  <c r="L301" i="7" s="1"/>
  <c r="I301" i="7"/>
  <c r="K300" i="7"/>
  <c r="L300" i="7" s="1"/>
  <c r="I300" i="7"/>
  <c r="K299" i="7"/>
  <c r="L299" i="7" s="1"/>
  <c r="I299" i="7"/>
  <c r="K298" i="7"/>
  <c r="L298" i="7" s="1"/>
  <c r="I298" i="7"/>
  <c r="K297" i="7"/>
  <c r="L297" i="7" s="1"/>
  <c r="I297" i="7"/>
  <c r="K296" i="7"/>
  <c r="L296" i="7" s="1"/>
  <c r="I296" i="7"/>
  <c r="K259" i="7"/>
  <c r="L259" i="7" s="1"/>
  <c r="I259" i="7"/>
  <c r="K292" i="7"/>
  <c r="L292" i="7" s="1"/>
  <c r="I292" i="7"/>
  <c r="K291" i="7"/>
  <c r="L291" i="7" s="1"/>
  <c r="I291" i="7"/>
  <c r="K290" i="7"/>
  <c r="L290" i="7" s="1"/>
  <c r="I290" i="7"/>
  <c r="K289" i="7"/>
  <c r="L289" i="7" s="1"/>
  <c r="I289" i="7"/>
  <c r="K288" i="7"/>
  <c r="L288" i="7" s="1"/>
  <c r="I288" i="7"/>
  <c r="K287" i="7"/>
  <c r="L287" i="7" s="1"/>
  <c r="I287" i="7"/>
  <c r="K286" i="7"/>
  <c r="L286" i="7" s="1"/>
  <c r="I286" i="7"/>
  <c r="K285" i="7"/>
  <c r="L285" i="7" s="1"/>
  <c r="I285" i="7"/>
  <c r="K284" i="7"/>
  <c r="L284" i="7" s="1"/>
  <c r="I284" i="7"/>
  <c r="K283" i="7"/>
  <c r="L283" i="7" s="1"/>
  <c r="I283" i="7"/>
  <c r="K282" i="7"/>
  <c r="L282" i="7" s="1"/>
  <c r="I282" i="7"/>
  <c r="K281" i="7"/>
  <c r="L281" i="7" s="1"/>
  <c r="I281" i="7"/>
  <c r="K280" i="7"/>
  <c r="L280" i="7" s="1"/>
  <c r="I280" i="7"/>
  <c r="K279" i="7"/>
  <c r="L279" i="7" s="1"/>
  <c r="I279" i="7"/>
  <c r="K278" i="7"/>
  <c r="L278" i="7" s="1"/>
  <c r="I278" i="7"/>
  <c r="K277" i="7"/>
  <c r="L277" i="7" s="1"/>
  <c r="I277" i="7"/>
  <c r="K276" i="7"/>
  <c r="L276" i="7" s="1"/>
  <c r="I276" i="7"/>
  <c r="K275" i="7"/>
  <c r="L275" i="7" s="1"/>
  <c r="I275" i="7"/>
  <c r="K274" i="7"/>
  <c r="L274" i="7" s="1"/>
  <c r="I274" i="7"/>
  <c r="K273" i="7"/>
  <c r="L273" i="7" s="1"/>
  <c r="I273" i="7"/>
  <c r="K272" i="7"/>
  <c r="L272" i="7" s="1"/>
  <c r="I272" i="7"/>
  <c r="K271" i="7"/>
  <c r="L271" i="7" s="1"/>
  <c r="I271" i="7"/>
  <c r="K270" i="7"/>
  <c r="L270" i="7" s="1"/>
  <c r="I270" i="7"/>
  <c r="K269" i="7"/>
  <c r="L269" i="7" s="1"/>
  <c r="I269" i="7"/>
  <c r="K268" i="7"/>
  <c r="L268" i="7" s="1"/>
  <c r="I268" i="7"/>
  <c r="K267" i="7"/>
  <c r="L267" i="7" s="1"/>
  <c r="I267" i="7"/>
  <c r="K266" i="7"/>
  <c r="L266" i="7" s="1"/>
  <c r="I266" i="7"/>
  <c r="K265" i="7"/>
  <c r="L265" i="7" s="1"/>
  <c r="I265" i="7"/>
  <c r="K264" i="7"/>
  <c r="L264" i="7" s="1"/>
  <c r="I264" i="7"/>
  <c r="K262" i="7"/>
  <c r="L262" i="7" s="1"/>
  <c r="I262" i="7"/>
  <c r="K263" i="7"/>
  <c r="L263" i="7" s="1"/>
  <c r="I263" i="7"/>
  <c r="K261" i="7"/>
  <c r="L261" i="7" s="1"/>
  <c r="I261" i="7"/>
  <c r="K260" i="7"/>
  <c r="L260" i="7" s="1"/>
  <c r="I260" i="7"/>
  <c r="K258" i="7"/>
  <c r="L258" i="7" s="1"/>
  <c r="I258" i="7"/>
  <c r="K257" i="7"/>
  <c r="L257" i="7" s="1"/>
  <c r="I257" i="7"/>
  <c r="K248" i="7"/>
  <c r="L248" i="7" s="1"/>
  <c r="I248" i="7"/>
  <c r="K256" i="7"/>
  <c r="L256" i="7" s="1"/>
  <c r="I256" i="7"/>
  <c r="K255" i="7"/>
  <c r="L255" i="7" s="1"/>
  <c r="I255" i="7"/>
  <c r="K254" i="7"/>
  <c r="L254" i="7" s="1"/>
  <c r="I254" i="7"/>
  <c r="K253" i="7"/>
  <c r="L253" i="7" s="1"/>
  <c r="I253" i="7"/>
  <c r="K252" i="7"/>
  <c r="L252" i="7" s="1"/>
  <c r="I252" i="7"/>
  <c r="K251" i="7"/>
  <c r="L251" i="7" s="1"/>
  <c r="I251" i="7"/>
  <c r="K250" i="7"/>
  <c r="L250" i="7" s="1"/>
  <c r="I250" i="7"/>
  <c r="K249" i="7"/>
  <c r="L249" i="7" s="1"/>
  <c r="I249" i="7"/>
  <c r="K247" i="7"/>
  <c r="L247" i="7" s="1"/>
  <c r="I247" i="7"/>
  <c r="K246" i="7"/>
  <c r="L246" i="7" s="1"/>
  <c r="I246" i="7"/>
  <c r="K245" i="7"/>
  <c r="L245" i="7" s="1"/>
  <c r="I245" i="7"/>
  <c r="K244" i="7"/>
  <c r="L244" i="7" s="1"/>
  <c r="I244" i="7"/>
  <c r="K243" i="7"/>
  <c r="L243" i="7" s="1"/>
  <c r="I243" i="7"/>
  <c r="K242" i="7"/>
  <c r="L242" i="7" s="1"/>
  <c r="I242" i="7"/>
  <c r="K241" i="7"/>
  <c r="L241" i="7" s="1"/>
  <c r="I241" i="7"/>
  <c r="K240" i="7"/>
  <c r="L240" i="7" s="1"/>
  <c r="I240" i="7"/>
  <c r="K239" i="7"/>
  <c r="L239" i="7" s="1"/>
  <c r="I239" i="7"/>
  <c r="K238" i="7"/>
  <c r="L238" i="7" s="1"/>
  <c r="I238" i="7"/>
  <c r="K237" i="7"/>
  <c r="L237" i="7" s="1"/>
  <c r="I237" i="7"/>
  <c r="K236" i="7"/>
  <c r="L236" i="7" s="1"/>
  <c r="I236" i="7"/>
  <c r="K235" i="7"/>
  <c r="L235" i="7" s="1"/>
  <c r="I235" i="7"/>
  <c r="K234" i="7"/>
  <c r="L234" i="7" s="1"/>
  <c r="I234" i="7"/>
  <c r="K233" i="7"/>
  <c r="L233" i="7" s="1"/>
  <c r="I233" i="7"/>
  <c r="K232" i="7"/>
  <c r="L232" i="7" s="1"/>
  <c r="I232" i="7"/>
  <c r="K231" i="7"/>
  <c r="L231" i="7" s="1"/>
  <c r="I231" i="7"/>
  <c r="K230" i="7"/>
  <c r="L230" i="7" s="1"/>
  <c r="I230" i="7"/>
  <c r="K229" i="7"/>
  <c r="L229" i="7" s="1"/>
  <c r="I229" i="7"/>
  <c r="K228" i="7"/>
  <c r="L228" i="7" s="1"/>
  <c r="I228" i="7"/>
  <c r="K227" i="7"/>
  <c r="L227" i="7" s="1"/>
  <c r="I227" i="7"/>
  <c r="K226" i="7"/>
  <c r="L226" i="7" s="1"/>
  <c r="I226" i="7"/>
  <c r="K224" i="7"/>
  <c r="L224" i="7" s="1"/>
  <c r="I224" i="7"/>
  <c r="K225" i="7"/>
  <c r="L225" i="7" s="1"/>
  <c r="I225" i="7"/>
  <c r="K223" i="7"/>
  <c r="L223" i="7" s="1"/>
  <c r="I223" i="7"/>
  <c r="K222" i="7"/>
  <c r="L222" i="7" s="1"/>
  <c r="I222" i="7"/>
  <c r="K221" i="7"/>
  <c r="L221" i="7" s="1"/>
  <c r="I221" i="7"/>
  <c r="K220" i="7"/>
  <c r="L220" i="7" s="1"/>
  <c r="I220" i="7"/>
  <c r="K219" i="7"/>
  <c r="L219" i="7" s="1"/>
  <c r="I219" i="7"/>
  <c r="K218" i="7"/>
  <c r="L218" i="7" s="1"/>
  <c r="I218" i="7"/>
  <c r="K214" i="7"/>
  <c r="L214" i="7" s="1"/>
  <c r="I214" i="7"/>
  <c r="K213" i="7"/>
  <c r="L213" i="7" s="1"/>
  <c r="I213" i="7"/>
  <c r="K212" i="7"/>
  <c r="L212" i="7" s="1"/>
  <c r="I212" i="7"/>
  <c r="K211" i="7"/>
  <c r="L211" i="7" s="1"/>
  <c r="I211" i="7"/>
  <c r="K210" i="7"/>
  <c r="L210" i="7" s="1"/>
  <c r="I210" i="7"/>
  <c r="K208" i="7"/>
  <c r="L208" i="7" s="1"/>
  <c r="I208" i="7"/>
  <c r="K207" i="7"/>
  <c r="L207" i="7" s="1"/>
  <c r="I207" i="7"/>
  <c r="K206" i="7"/>
  <c r="L206" i="7" s="1"/>
  <c r="I206" i="7"/>
  <c r="K205" i="7"/>
  <c r="L205" i="7" s="1"/>
  <c r="I205" i="7"/>
  <c r="K204" i="7"/>
  <c r="L204" i="7" s="1"/>
  <c r="I204" i="7"/>
  <c r="K203" i="7"/>
  <c r="L203" i="7" s="1"/>
  <c r="I203" i="7"/>
  <c r="K201" i="7"/>
  <c r="L201" i="7" s="1"/>
  <c r="I201" i="7"/>
  <c r="K200" i="7"/>
  <c r="L200" i="7" s="1"/>
  <c r="I200" i="7"/>
  <c r="K199" i="7"/>
  <c r="L199" i="7" s="1"/>
  <c r="I199" i="7"/>
  <c r="K198" i="7"/>
  <c r="L198" i="7" s="1"/>
  <c r="I198" i="7"/>
  <c r="K197" i="7"/>
  <c r="L197" i="7" s="1"/>
  <c r="I197" i="7"/>
  <c r="K195" i="7"/>
  <c r="L195" i="7" s="1"/>
  <c r="I195" i="7"/>
  <c r="K194" i="7"/>
  <c r="L194" i="7" s="1"/>
  <c r="I194" i="7"/>
  <c r="K193" i="7"/>
  <c r="L193" i="7" s="1"/>
  <c r="I193" i="7"/>
  <c r="K192" i="7"/>
  <c r="L192" i="7" s="1"/>
  <c r="I192" i="7"/>
  <c r="K190" i="7"/>
  <c r="L190" i="7" s="1"/>
  <c r="I190" i="7"/>
  <c r="K189" i="7"/>
  <c r="L189" i="7" s="1"/>
  <c r="I189" i="7"/>
  <c r="K188" i="7"/>
  <c r="L188" i="7" s="1"/>
  <c r="I188" i="7"/>
  <c r="K183" i="7"/>
  <c r="L183" i="7" s="1"/>
  <c r="I183" i="7"/>
  <c r="K182" i="7"/>
  <c r="L182" i="7" s="1"/>
  <c r="I182" i="7"/>
  <c r="K181" i="7"/>
  <c r="L181" i="7" s="1"/>
  <c r="I181" i="7"/>
  <c r="K180" i="7"/>
  <c r="L180" i="7" s="1"/>
  <c r="I180" i="7"/>
  <c r="K179" i="7"/>
  <c r="L179" i="7" s="1"/>
  <c r="I179" i="7"/>
  <c r="K178" i="7"/>
  <c r="L178" i="7" s="1"/>
  <c r="I178" i="7"/>
  <c r="K177" i="7"/>
  <c r="L177" i="7" s="1"/>
  <c r="I177" i="7"/>
  <c r="K176" i="7"/>
  <c r="L176" i="7" s="1"/>
  <c r="I176" i="7"/>
  <c r="K175" i="7"/>
  <c r="L175" i="7" s="1"/>
  <c r="I175" i="7"/>
  <c r="K174" i="7"/>
  <c r="L174" i="7" s="1"/>
  <c r="I174" i="7"/>
  <c r="K173" i="7"/>
  <c r="L173" i="7" s="1"/>
  <c r="I173" i="7"/>
  <c r="K172" i="7"/>
  <c r="L172" i="7" s="1"/>
  <c r="I172" i="7"/>
  <c r="K171" i="7"/>
  <c r="L171" i="7" s="1"/>
  <c r="I171" i="7"/>
  <c r="K170" i="7"/>
  <c r="L170" i="7" s="1"/>
  <c r="I170" i="7"/>
  <c r="K169" i="7"/>
  <c r="L169" i="7" s="1"/>
  <c r="I169" i="7"/>
  <c r="K168" i="7"/>
  <c r="L168" i="7" s="1"/>
  <c r="I168" i="7"/>
  <c r="K167" i="7"/>
  <c r="L167" i="7" s="1"/>
  <c r="I167" i="7"/>
  <c r="K166" i="7"/>
  <c r="L166" i="7" s="1"/>
  <c r="I166" i="7"/>
  <c r="K165" i="7"/>
  <c r="L165" i="7" s="1"/>
  <c r="I165" i="7"/>
  <c r="K164" i="7"/>
  <c r="L164" i="7" s="1"/>
  <c r="I164" i="7"/>
  <c r="K163" i="7"/>
  <c r="L163" i="7" s="1"/>
  <c r="I163" i="7"/>
  <c r="K162" i="7"/>
  <c r="L162" i="7" s="1"/>
  <c r="I162" i="7"/>
  <c r="K161" i="7"/>
  <c r="L161" i="7" s="1"/>
  <c r="I161" i="7"/>
  <c r="K160" i="7"/>
  <c r="L160" i="7" s="1"/>
  <c r="I160" i="7"/>
  <c r="K156" i="7"/>
  <c r="L156" i="7" s="1"/>
  <c r="I156" i="7"/>
  <c r="K155" i="7"/>
  <c r="L155" i="7" s="1"/>
  <c r="I155" i="7"/>
  <c r="K154" i="7"/>
  <c r="L154" i="7" s="1"/>
  <c r="I154" i="7"/>
  <c r="K153" i="7"/>
  <c r="L153" i="7" s="1"/>
  <c r="I153" i="7"/>
  <c r="K152" i="7"/>
  <c r="L152" i="7" s="1"/>
  <c r="I152" i="7"/>
  <c r="K151" i="7"/>
  <c r="L151" i="7" s="1"/>
  <c r="I151" i="7"/>
  <c r="K150" i="7"/>
  <c r="L150" i="7" s="1"/>
  <c r="I150" i="7"/>
  <c r="K149" i="7"/>
  <c r="L149" i="7" s="1"/>
  <c r="I149" i="7"/>
  <c r="K148" i="7"/>
  <c r="L148" i="7" s="1"/>
  <c r="I148" i="7"/>
  <c r="K147" i="7"/>
  <c r="L147" i="7" s="1"/>
  <c r="I147" i="7"/>
  <c r="K146" i="7"/>
  <c r="L146" i="7" s="1"/>
  <c r="I146" i="7"/>
  <c r="K145" i="7"/>
  <c r="L145" i="7" s="1"/>
  <c r="I145" i="7"/>
  <c r="K144" i="7"/>
  <c r="L144" i="7" s="1"/>
  <c r="I144" i="7"/>
  <c r="K143" i="7"/>
  <c r="L143" i="7" s="1"/>
  <c r="I143" i="7"/>
  <c r="K142" i="7"/>
  <c r="L142" i="7" s="1"/>
  <c r="I142" i="7"/>
  <c r="K141" i="7"/>
  <c r="L141" i="7" s="1"/>
  <c r="I141" i="7"/>
  <c r="K140" i="7"/>
  <c r="L140" i="7" s="1"/>
  <c r="I140" i="7"/>
  <c r="K139" i="7"/>
  <c r="L139" i="7" s="1"/>
  <c r="I139" i="7"/>
  <c r="K138" i="7"/>
  <c r="L138" i="7" s="1"/>
  <c r="I138" i="7"/>
  <c r="K137" i="7"/>
  <c r="L137" i="7" s="1"/>
  <c r="I137" i="7"/>
  <c r="K131" i="7"/>
  <c r="L131" i="7" s="1"/>
  <c r="I131" i="7"/>
  <c r="K130" i="7"/>
  <c r="L130" i="7" s="1"/>
  <c r="I130" i="7"/>
  <c r="K129" i="7"/>
  <c r="L129" i="7" s="1"/>
  <c r="I129" i="7"/>
  <c r="K128" i="7"/>
  <c r="L128" i="7" s="1"/>
  <c r="I128" i="7"/>
  <c r="K127" i="7"/>
  <c r="L127" i="7" s="1"/>
  <c r="I127" i="7"/>
  <c r="K126" i="7"/>
  <c r="L126" i="7" s="1"/>
  <c r="I126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9" i="7"/>
  <c r="L119" i="7" s="1"/>
  <c r="I119" i="7"/>
  <c r="K118" i="7"/>
  <c r="L118" i="7" s="1"/>
  <c r="I118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109" i="7"/>
  <c r="L109" i="7" s="1"/>
  <c r="I109" i="7"/>
  <c r="K108" i="7"/>
  <c r="L108" i="7" s="1"/>
  <c r="I108" i="7"/>
  <c r="K107" i="7"/>
  <c r="L107" i="7" s="1"/>
  <c r="I107" i="7"/>
  <c r="K102" i="7"/>
  <c r="L102" i="7" s="1"/>
  <c r="I102" i="7"/>
  <c r="K101" i="7"/>
  <c r="L101" i="7" s="1"/>
  <c r="I101" i="7"/>
  <c r="K100" i="7"/>
  <c r="L100" i="7" s="1"/>
  <c r="I100" i="7"/>
  <c r="K99" i="7"/>
  <c r="L99" i="7" s="1"/>
  <c r="I99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K91" i="7"/>
  <c r="L91" i="7" s="1"/>
  <c r="I91" i="7"/>
  <c r="K90" i="7"/>
  <c r="L90" i="7" s="1"/>
  <c r="I90" i="7"/>
  <c r="K89" i="7"/>
  <c r="L89" i="7" s="1"/>
  <c r="I89" i="7"/>
  <c r="K88" i="7"/>
  <c r="L88" i="7" s="1"/>
  <c r="I88" i="7"/>
  <c r="K87" i="7"/>
  <c r="L87" i="7" s="1"/>
  <c r="I87" i="7"/>
  <c r="K86" i="7"/>
  <c r="L86" i="7" s="1"/>
  <c r="I86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L39" i="7"/>
  <c r="K39" i="7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15" i="7"/>
  <c r="L15" i="7" s="1"/>
  <c r="I15" i="7"/>
  <c r="K14" i="7"/>
  <c r="L14" i="7" s="1"/>
  <c r="I14" i="7"/>
  <c r="K13" i="7"/>
  <c r="L13" i="7" s="1"/>
  <c r="I13" i="7"/>
  <c r="J475" i="10"/>
  <c r="F19" i="8" s="1"/>
  <c r="J438" i="10"/>
  <c r="F18" i="8" s="1"/>
  <c r="J429" i="10"/>
  <c r="J399" i="10"/>
  <c r="J363" i="10"/>
  <c r="J318" i="10"/>
  <c r="J299" i="10"/>
  <c r="J290" i="10"/>
  <c r="J212" i="10"/>
  <c r="J182" i="10"/>
  <c r="J155" i="10"/>
  <c r="J132" i="10"/>
  <c r="J101" i="10"/>
  <c r="J50" i="10"/>
  <c r="J20" i="10"/>
  <c r="F475" i="10"/>
  <c r="B475" i="10"/>
  <c r="C19" i="8" s="1"/>
  <c r="K178" i="9"/>
  <c r="Q19" i="8" s="1"/>
  <c r="J178" i="9"/>
  <c r="P19" i="8" s="1"/>
  <c r="I178" i="9"/>
  <c r="O19" i="8" s="1"/>
  <c r="H178" i="9"/>
  <c r="N19" i="8" s="1"/>
  <c r="G178" i="9"/>
  <c r="M19" i="8" s="1"/>
  <c r="E178" i="9"/>
  <c r="D178" i="9"/>
  <c r="L19" i="8" s="1"/>
  <c r="B178" i="9"/>
  <c r="Q18" i="8"/>
  <c r="P18" i="8"/>
  <c r="O18" i="8"/>
  <c r="N18" i="8"/>
  <c r="M18" i="8"/>
  <c r="L18" i="8"/>
  <c r="D19" i="8" l="1"/>
  <c r="E108" i="9"/>
  <c r="R475" i="11" l="1"/>
  <c r="Q475" i="11"/>
  <c r="P475" i="11"/>
  <c r="O475" i="11"/>
  <c r="N475" i="11"/>
  <c r="M475" i="11"/>
  <c r="L475" i="11"/>
  <c r="K475" i="11"/>
  <c r="J475" i="11"/>
  <c r="I475" i="11"/>
  <c r="H475" i="11"/>
  <c r="G475" i="11"/>
  <c r="F475" i="11"/>
  <c r="E475" i="11"/>
  <c r="D475" i="11"/>
  <c r="B475" i="11"/>
  <c r="B21" i="11"/>
  <c r="E102" i="2"/>
  <c r="B102" i="2"/>
  <c r="E476" i="2"/>
  <c r="B476" i="2"/>
  <c r="E439" i="2"/>
  <c r="B439" i="2"/>
  <c r="B133" i="2"/>
  <c r="E133" i="2"/>
  <c r="K133" i="7" l="1"/>
  <c r="L133" i="7" s="1"/>
  <c r="I133" i="7"/>
  <c r="K132" i="7"/>
  <c r="L132" i="7" s="1"/>
  <c r="I132" i="7"/>
  <c r="K105" i="7"/>
  <c r="L105" i="7" s="1"/>
  <c r="I105" i="7"/>
  <c r="K54" i="7"/>
  <c r="L54" i="7" s="1"/>
  <c r="I54" i="7"/>
  <c r="K24" i="7"/>
  <c r="L24" i="7" s="1"/>
  <c r="I24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2" i="7"/>
  <c r="L12" i="7" s="1"/>
  <c r="I12" i="7"/>
  <c r="K11" i="7"/>
  <c r="L11" i="7" s="1"/>
  <c r="I11" i="7"/>
  <c r="K10" i="7"/>
  <c r="L10" i="7" s="1"/>
  <c r="I10" i="7"/>
  <c r="K440" i="7"/>
  <c r="L440" i="7" s="1"/>
  <c r="I440" i="7"/>
  <c r="K439" i="7"/>
  <c r="L439" i="7" s="1"/>
  <c r="I439" i="7"/>
  <c r="K438" i="7"/>
  <c r="L438" i="7" s="1"/>
  <c r="I438" i="7"/>
  <c r="K437" i="7"/>
  <c r="L437" i="7" s="1"/>
  <c r="I437" i="7"/>
  <c r="K436" i="7"/>
  <c r="L436" i="7" s="1"/>
  <c r="I436" i="7"/>
  <c r="K435" i="7"/>
  <c r="L435" i="7" s="1"/>
  <c r="I435" i="7"/>
  <c r="K434" i="7"/>
  <c r="L434" i="7" s="1"/>
  <c r="I434" i="7"/>
  <c r="K431" i="7"/>
  <c r="L431" i="7" s="1"/>
  <c r="I431" i="7"/>
  <c r="K404" i="7"/>
  <c r="L404" i="7" s="1"/>
  <c r="I404" i="7"/>
  <c r="K368" i="7"/>
  <c r="L368" i="7" s="1"/>
  <c r="I368" i="7"/>
  <c r="K323" i="7"/>
  <c r="L323" i="7" s="1"/>
  <c r="I323" i="7"/>
  <c r="K304" i="7"/>
  <c r="L304" i="7" s="1"/>
  <c r="I304" i="7"/>
  <c r="K295" i="7"/>
  <c r="L295" i="7" s="1"/>
  <c r="I295" i="7"/>
  <c r="K217" i="7"/>
  <c r="L217" i="7" s="1"/>
  <c r="I217" i="7"/>
  <c r="K186" i="7"/>
  <c r="L186" i="7" s="1"/>
  <c r="I186" i="7"/>
  <c r="H441" i="7"/>
  <c r="T18" i="8" s="1"/>
  <c r="G441" i="7"/>
  <c r="E441" i="7"/>
  <c r="S18" i="8" s="1"/>
  <c r="B441" i="7"/>
  <c r="H432" i="7"/>
  <c r="T17" i="8" s="1"/>
  <c r="G432" i="7"/>
  <c r="E432" i="7"/>
  <c r="S17" i="8" s="1"/>
  <c r="B432" i="7"/>
  <c r="H402" i="7"/>
  <c r="T16" i="8" s="1"/>
  <c r="G402" i="7"/>
  <c r="E402" i="7"/>
  <c r="S16" i="8" s="1"/>
  <c r="B402" i="7"/>
  <c r="H366" i="7"/>
  <c r="T15" i="8" s="1"/>
  <c r="G366" i="7"/>
  <c r="E366" i="7"/>
  <c r="S15" i="8" s="1"/>
  <c r="B366" i="7"/>
  <c r="H321" i="7"/>
  <c r="T14" i="8" s="1"/>
  <c r="G321" i="7"/>
  <c r="E321" i="7"/>
  <c r="S14" i="8" s="1"/>
  <c r="B321" i="7"/>
  <c r="H302" i="7"/>
  <c r="T13" i="8" s="1"/>
  <c r="G302" i="7"/>
  <c r="E302" i="7"/>
  <c r="S13" i="8" s="1"/>
  <c r="B302" i="7"/>
  <c r="H293" i="7"/>
  <c r="G293" i="7"/>
  <c r="E293" i="7"/>
  <c r="S12" i="8" s="1"/>
  <c r="B293" i="7"/>
  <c r="H215" i="7"/>
  <c r="G215" i="7"/>
  <c r="E215" i="7"/>
  <c r="B215" i="7"/>
  <c r="H184" i="7"/>
  <c r="T10" i="8" s="1"/>
  <c r="G184" i="7"/>
  <c r="E184" i="7"/>
  <c r="S10" i="8" s="1"/>
  <c r="B184" i="7"/>
  <c r="K159" i="7"/>
  <c r="L159" i="7" s="1"/>
  <c r="I159" i="7"/>
  <c r="H157" i="7"/>
  <c r="T9" i="8" s="1"/>
  <c r="G157" i="7"/>
  <c r="E157" i="7"/>
  <c r="S9" i="8" s="1"/>
  <c r="B157" i="7"/>
  <c r="K136" i="7"/>
  <c r="L136" i="7" s="1"/>
  <c r="I136" i="7"/>
  <c r="H134" i="7"/>
  <c r="T8" i="8" s="1"/>
  <c r="G134" i="7"/>
  <c r="E134" i="7"/>
  <c r="S8" i="8" s="1"/>
  <c r="B134" i="7"/>
  <c r="T12" i="8" l="1"/>
  <c r="E485" i="7"/>
  <c r="S11" i="8"/>
  <c r="T11" i="8"/>
  <c r="U18" i="8"/>
  <c r="U10" i="8"/>
  <c r="U12" i="8"/>
  <c r="U15" i="8"/>
  <c r="U8" i="8"/>
  <c r="U13" i="8"/>
  <c r="U14" i="8"/>
  <c r="U19" i="8"/>
  <c r="U16" i="8"/>
  <c r="U17" i="8"/>
  <c r="U9" i="8"/>
  <c r="I432" i="7"/>
  <c r="I366" i="7"/>
  <c r="K215" i="7"/>
  <c r="I293" i="7"/>
  <c r="K321" i="7"/>
  <c r="L321" i="7" s="1"/>
  <c r="K302" i="7"/>
  <c r="L302" i="7" s="1"/>
  <c r="I134" i="7"/>
  <c r="I157" i="7"/>
  <c r="I215" i="7"/>
  <c r="I321" i="7"/>
  <c r="I184" i="7"/>
  <c r="K432" i="7"/>
  <c r="L432" i="7" s="1"/>
  <c r="I302" i="7"/>
  <c r="K366" i="7"/>
  <c r="L366" i="7" s="1"/>
  <c r="I402" i="7"/>
  <c r="I441" i="7"/>
  <c r="K441" i="7"/>
  <c r="L441" i="7" s="1"/>
  <c r="K402" i="7"/>
  <c r="L402" i="7" s="1"/>
  <c r="K293" i="7"/>
  <c r="L293" i="7" s="1"/>
  <c r="K184" i="7"/>
  <c r="L184" i="7" s="1"/>
  <c r="K157" i="7"/>
  <c r="L157" i="7" s="1"/>
  <c r="K134" i="7"/>
  <c r="L134" i="7" s="1"/>
  <c r="K162" i="9"/>
  <c r="Q17" i="8" s="1"/>
  <c r="J162" i="9"/>
  <c r="P17" i="8" s="1"/>
  <c r="I162" i="9"/>
  <c r="O17" i="8" s="1"/>
  <c r="H162" i="9"/>
  <c r="N17" i="8" s="1"/>
  <c r="G162" i="9"/>
  <c r="M17" i="8" s="1"/>
  <c r="E162" i="9"/>
  <c r="D162" i="9"/>
  <c r="L17" i="8" s="1"/>
  <c r="B162" i="9"/>
  <c r="K155" i="9"/>
  <c r="Q16" i="8" s="1"/>
  <c r="J155" i="9"/>
  <c r="P16" i="8" s="1"/>
  <c r="I155" i="9"/>
  <c r="O16" i="8" s="1"/>
  <c r="H155" i="9"/>
  <c r="N16" i="8" s="1"/>
  <c r="G155" i="9"/>
  <c r="M16" i="8" s="1"/>
  <c r="E155" i="9"/>
  <c r="D155" i="9"/>
  <c r="L16" i="8" s="1"/>
  <c r="B155" i="9"/>
  <c r="K138" i="9"/>
  <c r="Q15" i="8" s="1"/>
  <c r="J138" i="9"/>
  <c r="P15" i="8" s="1"/>
  <c r="I138" i="9"/>
  <c r="O15" i="8" s="1"/>
  <c r="H138" i="9"/>
  <c r="N15" i="8" s="1"/>
  <c r="G138" i="9"/>
  <c r="M15" i="8" s="1"/>
  <c r="E138" i="9"/>
  <c r="D138" i="9"/>
  <c r="L15" i="8" s="1"/>
  <c r="B138" i="9"/>
  <c r="K117" i="9"/>
  <c r="Q14" i="8" s="1"/>
  <c r="J117" i="9"/>
  <c r="I117" i="9"/>
  <c r="H117" i="9"/>
  <c r="G117" i="9"/>
  <c r="E117" i="9"/>
  <c r="D117" i="9"/>
  <c r="L14" i="8" s="1"/>
  <c r="B117" i="9"/>
  <c r="K108" i="9"/>
  <c r="Q13" i="8" s="1"/>
  <c r="J108" i="9"/>
  <c r="P13" i="8" s="1"/>
  <c r="I108" i="9"/>
  <c r="O13" i="8" s="1"/>
  <c r="H108" i="9"/>
  <c r="N13" i="8" s="1"/>
  <c r="G108" i="9"/>
  <c r="M13" i="8" s="1"/>
  <c r="D108" i="9"/>
  <c r="L13" i="8" s="1"/>
  <c r="B108" i="9"/>
  <c r="K101" i="9"/>
  <c r="Q12" i="8" s="1"/>
  <c r="J101" i="9"/>
  <c r="P12" i="8" s="1"/>
  <c r="I101" i="9"/>
  <c r="O12" i="8" s="1"/>
  <c r="H101" i="9"/>
  <c r="N12" i="8" s="1"/>
  <c r="G101" i="9"/>
  <c r="M12" i="8" s="1"/>
  <c r="E101" i="9"/>
  <c r="D101" i="9"/>
  <c r="L12" i="8" s="1"/>
  <c r="K74" i="9"/>
  <c r="Q11" i="8" s="1"/>
  <c r="J74" i="9"/>
  <c r="P11" i="8" s="1"/>
  <c r="I74" i="9"/>
  <c r="O11" i="8" s="1"/>
  <c r="H74" i="9"/>
  <c r="N11" i="8" s="1"/>
  <c r="G74" i="9"/>
  <c r="M11" i="8" s="1"/>
  <c r="E74" i="9"/>
  <c r="D74" i="9"/>
  <c r="L11" i="8" s="1"/>
  <c r="B74" i="9"/>
  <c r="K53" i="9"/>
  <c r="Q10" i="8" s="1"/>
  <c r="J53" i="9"/>
  <c r="P10" i="8" s="1"/>
  <c r="I53" i="9"/>
  <c r="O10" i="8" s="1"/>
  <c r="H53" i="9"/>
  <c r="N10" i="8" s="1"/>
  <c r="G53" i="9"/>
  <c r="M10" i="8" s="1"/>
  <c r="E53" i="9"/>
  <c r="D53" i="9"/>
  <c r="L10" i="8" s="1"/>
  <c r="B53" i="9"/>
  <c r="U11" i="8" l="1"/>
  <c r="L215" i="7"/>
  <c r="N14" i="8"/>
  <c r="M14" i="8"/>
  <c r="P14" i="8"/>
  <c r="O14" i="8"/>
  <c r="R438" i="11" l="1"/>
  <c r="Q438" i="11"/>
  <c r="P438" i="11"/>
  <c r="O438" i="11"/>
  <c r="N438" i="11"/>
  <c r="M438" i="11"/>
  <c r="L438" i="11"/>
  <c r="K438" i="11"/>
  <c r="J438" i="11"/>
  <c r="I438" i="11"/>
  <c r="H438" i="11"/>
  <c r="G438" i="11"/>
  <c r="F438" i="11"/>
  <c r="E438" i="11"/>
  <c r="D438" i="11"/>
  <c r="B438" i="11"/>
  <c r="R429" i="11"/>
  <c r="Q429" i="11"/>
  <c r="P429" i="11"/>
  <c r="O429" i="11"/>
  <c r="N429" i="11"/>
  <c r="M429" i="11"/>
  <c r="L429" i="11"/>
  <c r="K429" i="11"/>
  <c r="J429" i="11"/>
  <c r="I429" i="11"/>
  <c r="H429" i="11"/>
  <c r="G429" i="11"/>
  <c r="F429" i="11"/>
  <c r="E429" i="11"/>
  <c r="D429" i="11"/>
  <c r="B429" i="11"/>
  <c r="R399" i="11"/>
  <c r="Q399" i="11"/>
  <c r="P399" i="11"/>
  <c r="O399" i="11"/>
  <c r="N399" i="11"/>
  <c r="M399" i="11"/>
  <c r="L399" i="11"/>
  <c r="K399" i="11"/>
  <c r="J399" i="11"/>
  <c r="I399" i="11"/>
  <c r="H399" i="11"/>
  <c r="G399" i="11"/>
  <c r="F399" i="11"/>
  <c r="E399" i="11"/>
  <c r="D399" i="11"/>
  <c r="B399" i="11"/>
  <c r="R363" i="11"/>
  <c r="Q363" i="11"/>
  <c r="P363" i="11"/>
  <c r="O363" i="11"/>
  <c r="N363" i="11"/>
  <c r="M363" i="11"/>
  <c r="L363" i="11"/>
  <c r="K363" i="11"/>
  <c r="J363" i="11"/>
  <c r="I363" i="11"/>
  <c r="H363" i="11"/>
  <c r="G363" i="11"/>
  <c r="F363" i="11"/>
  <c r="E363" i="11"/>
  <c r="D363" i="11"/>
  <c r="B363" i="11"/>
  <c r="R318" i="11"/>
  <c r="Q318" i="11"/>
  <c r="P318" i="11"/>
  <c r="O318" i="11"/>
  <c r="N318" i="11"/>
  <c r="M318" i="11"/>
  <c r="L318" i="11"/>
  <c r="K318" i="11"/>
  <c r="J318" i="11"/>
  <c r="I318" i="11"/>
  <c r="H318" i="11"/>
  <c r="G318" i="11"/>
  <c r="F318" i="11"/>
  <c r="E318" i="11"/>
  <c r="D318" i="11"/>
  <c r="B318" i="11"/>
  <c r="R299" i="11"/>
  <c r="Q299" i="11"/>
  <c r="P299" i="11"/>
  <c r="O299" i="11"/>
  <c r="N299" i="11"/>
  <c r="M299" i="11"/>
  <c r="L299" i="11"/>
  <c r="K299" i="11"/>
  <c r="J299" i="11"/>
  <c r="I299" i="11"/>
  <c r="H299" i="11"/>
  <c r="G299" i="11"/>
  <c r="F299" i="11"/>
  <c r="E299" i="11"/>
  <c r="D299" i="11"/>
  <c r="B299" i="11"/>
  <c r="R290" i="11"/>
  <c r="Q290" i="11"/>
  <c r="P290" i="11"/>
  <c r="O290" i="11"/>
  <c r="N290" i="11"/>
  <c r="M290" i="11"/>
  <c r="L290" i="11"/>
  <c r="K290" i="11"/>
  <c r="J290" i="11"/>
  <c r="I290" i="11"/>
  <c r="H290" i="11"/>
  <c r="G290" i="11"/>
  <c r="F290" i="11"/>
  <c r="E290" i="11"/>
  <c r="D290" i="11"/>
  <c r="B290" i="1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R182" i="11"/>
  <c r="Q182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B182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B155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B132" i="11"/>
  <c r="F17" i="8"/>
  <c r="F16" i="8"/>
  <c r="F15" i="8"/>
  <c r="F14" i="8"/>
  <c r="F13" i="8"/>
  <c r="F12" i="8"/>
  <c r="F11" i="8"/>
  <c r="F10" i="8"/>
  <c r="F9" i="8"/>
  <c r="F8" i="8"/>
  <c r="F7" i="8"/>
  <c r="F6" i="8"/>
  <c r="F438" i="10"/>
  <c r="B438" i="10"/>
  <c r="C18" i="8" s="1"/>
  <c r="F429" i="10"/>
  <c r="B429" i="10"/>
  <c r="C17" i="8" s="1"/>
  <c r="F399" i="10"/>
  <c r="B399" i="10"/>
  <c r="C16" i="8" s="1"/>
  <c r="F363" i="10"/>
  <c r="B363" i="10"/>
  <c r="C15" i="8" s="1"/>
  <c r="F318" i="10"/>
  <c r="B318" i="10"/>
  <c r="C14" i="8" s="1"/>
  <c r="F299" i="10"/>
  <c r="B299" i="10"/>
  <c r="C13" i="8" s="1"/>
  <c r="F290" i="10"/>
  <c r="B290" i="10"/>
  <c r="C12" i="8" s="1"/>
  <c r="F182" i="10"/>
  <c r="B182" i="10"/>
  <c r="C10" i="8" s="1"/>
  <c r="F155" i="10"/>
  <c r="B155" i="10"/>
  <c r="C9" i="8" s="1"/>
  <c r="F132" i="10"/>
  <c r="B132" i="10"/>
  <c r="E430" i="2"/>
  <c r="B430" i="2"/>
  <c r="E400" i="2"/>
  <c r="B400" i="2"/>
  <c r="E364" i="2"/>
  <c r="B364" i="2"/>
  <c r="E319" i="2"/>
  <c r="B319" i="2"/>
  <c r="E300" i="2"/>
  <c r="B300" i="2"/>
  <c r="E291" i="2"/>
  <c r="B291" i="2"/>
  <c r="E213" i="2"/>
  <c r="E183" i="2"/>
  <c r="B183" i="2"/>
  <c r="E156" i="2"/>
  <c r="B156" i="2"/>
  <c r="D485" i="7"/>
  <c r="C8" i="8" l="1"/>
  <c r="D480" i="10"/>
  <c r="C11" i="8"/>
  <c r="D9" i="8"/>
  <c r="D12" i="8"/>
  <c r="E12" i="8" s="1"/>
  <c r="D13" i="8"/>
  <c r="J13" i="8" s="1"/>
  <c r="D15" i="8"/>
  <c r="D16" i="8"/>
  <c r="I16" i="8" s="1"/>
  <c r="D17" i="8"/>
  <c r="I17" i="8" s="1"/>
  <c r="D18" i="8"/>
  <c r="D8" i="8"/>
  <c r="D10" i="8"/>
  <c r="D11" i="8"/>
  <c r="I11" i="8" s="1"/>
  <c r="D14" i="8"/>
  <c r="E14" i="8" s="1"/>
  <c r="I15" i="8"/>
  <c r="J15" i="8"/>
  <c r="E10" i="8"/>
  <c r="E16" i="8"/>
  <c r="E19" i="8"/>
  <c r="E15" i="8"/>
  <c r="E13" i="8"/>
  <c r="J14" i="8"/>
  <c r="J10" i="8"/>
  <c r="J19" i="8"/>
  <c r="I12" i="8"/>
  <c r="J16" i="8"/>
  <c r="E9" i="8"/>
  <c r="I10" i="8"/>
  <c r="I19" i="8"/>
  <c r="J12" i="8"/>
  <c r="E8" i="8"/>
  <c r="I14" i="8"/>
  <c r="J17" i="8"/>
  <c r="F5" i="8"/>
  <c r="F20" i="8" s="1"/>
  <c r="E51" i="2"/>
  <c r="E21" i="2"/>
  <c r="B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F50" i="10"/>
  <c r="F20" i="10"/>
  <c r="F101" i="10"/>
  <c r="E22" i="7"/>
  <c r="E52" i="7"/>
  <c r="S6" i="8" s="1"/>
  <c r="E51" i="11"/>
  <c r="E21" i="11"/>
  <c r="J8" i="8"/>
  <c r="R21" i="11"/>
  <c r="R51" i="11"/>
  <c r="Q21" i="11"/>
  <c r="Q51" i="11"/>
  <c r="D21" i="11"/>
  <c r="D51" i="11"/>
  <c r="P21" i="11"/>
  <c r="P51" i="11"/>
  <c r="O21" i="11"/>
  <c r="O51" i="11"/>
  <c r="N21" i="11"/>
  <c r="N51" i="11"/>
  <c r="M21" i="11"/>
  <c r="M51" i="11"/>
  <c r="L21" i="11"/>
  <c r="L51" i="11"/>
  <c r="K21" i="11"/>
  <c r="K51" i="11"/>
  <c r="J21" i="11"/>
  <c r="J51" i="11"/>
  <c r="I21" i="11"/>
  <c r="I51" i="11"/>
  <c r="H21" i="11"/>
  <c r="H51" i="11"/>
  <c r="G21" i="11"/>
  <c r="G51" i="11"/>
  <c r="F21" i="11"/>
  <c r="F51" i="11"/>
  <c r="B51" i="11"/>
  <c r="H22" i="7"/>
  <c r="H52" i="7"/>
  <c r="H103" i="7"/>
  <c r="T7" i="8" s="1"/>
  <c r="E103" i="7"/>
  <c r="G22" i="7"/>
  <c r="G52" i="7"/>
  <c r="G103" i="7"/>
  <c r="B22" i="7"/>
  <c r="B52" i="7"/>
  <c r="B103" i="7"/>
  <c r="B46" i="9"/>
  <c r="D182" i="9" s="1"/>
  <c r="B101" i="10"/>
  <c r="C7" i="8" s="1"/>
  <c r="B50" i="10"/>
  <c r="C6" i="8" s="1"/>
  <c r="K46" i="9"/>
  <c r="J46" i="9"/>
  <c r="I46" i="9"/>
  <c r="G189" i="9" s="1"/>
  <c r="H46" i="9"/>
  <c r="G188" i="9" s="1"/>
  <c r="G46" i="9"/>
  <c r="G187" i="9" s="1"/>
  <c r="D46" i="9"/>
  <c r="B20" i="10"/>
  <c r="E46" i="9"/>
  <c r="D184" i="9" s="1"/>
  <c r="B21" i="2"/>
  <c r="B51" i="2"/>
  <c r="F479" i="2" l="1"/>
  <c r="E17" i="8"/>
  <c r="I13" i="8"/>
  <c r="J11" i="8"/>
  <c r="E482" i="7"/>
  <c r="G484" i="11"/>
  <c r="G485" i="11"/>
  <c r="G486" i="11"/>
  <c r="G487" i="11"/>
  <c r="G488" i="11"/>
  <c r="G489" i="11"/>
  <c r="G490" i="11"/>
  <c r="G491" i="11"/>
  <c r="G492" i="11"/>
  <c r="G493" i="11"/>
  <c r="G494" i="11"/>
  <c r="G480" i="11"/>
  <c r="G495" i="11"/>
  <c r="G496" i="11"/>
  <c r="E483" i="7"/>
  <c r="E484" i="7"/>
  <c r="E11" i="8"/>
  <c r="G479" i="11"/>
  <c r="G481" i="11"/>
  <c r="D481" i="10"/>
  <c r="D7" i="8"/>
  <c r="E7" i="8" s="1"/>
  <c r="D6" i="8"/>
  <c r="E6" i="8" s="1"/>
  <c r="E18" i="8"/>
  <c r="I18" i="8"/>
  <c r="J18" i="8"/>
  <c r="O8" i="8"/>
  <c r="O20" i="8" s="1"/>
  <c r="M8" i="8"/>
  <c r="M20" i="8" s="1"/>
  <c r="Q8" i="8"/>
  <c r="Q20" i="8" s="1"/>
  <c r="G191" i="9"/>
  <c r="L8" i="8"/>
  <c r="L20" i="8" s="1"/>
  <c r="D183" i="9"/>
  <c r="N8" i="8"/>
  <c r="N20" i="8" s="1"/>
  <c r="P8" i="8"/>
  <c r="P20" i="8" s="1"/>
  <c r="G190" i="9"/>
  <c r="J6" i="8"/>
  <c r="I8" i="8"/>
  <c r="T6" i="8"/>
  <c r="U6" i="8" s="1"/>
  <c r="D486" i="7"/>
  <c r="S7" i="8"/>
  <c r="U7" i="8" s="1"/>
  <c r="S5" i="8"/>
  <c r="S20" i="8" s="1"/>
  <c r="I22" i="7"/>
  <c r="T5" i="8"/>
  <c r="C5" i="8"/>
  <c r="C20" i="8" s="1"/>
  <c r="J9" i="8"/>
  <c r="I9" i="8"/>
  <c r="I7" i="8"/>
  <c r="K103" i="7"/>
  <c r="L103" i="7" s="1"/>
  <c r="I52" i="7"/>
  <c r="I103" i="7"/>
  <c r="K22" i="7"/>
  <c r="D5" i="8"/>
  <c r="D20" i="8" s="1"/>
  <c r="K52" i="7"/>
  <c r="L52" i="7" s="1"/>
  <c r="J7" i="8" l="1"/>
  <c r="U20" i="8"/>
  <c r="E487" i="7"/>
  <c r="I6" i="8"/>
  <c r="H20" i="8"/>
  <c r="D482" i="10"/>
  <c r="E5" i="8"/>
  <c r="U5" i="8"/>
  <c r="E486" i="7"/>
  <c r="L22" i="7"/>
  <c r="G497" i="11"/>
  <c r="G192" i="9"/>
  <c r="H191" i="9" s="1"/>
  <c r="J5" i="8"/>
  <c r="I5" i="8"/>
  <c r="E488" i="7" l="1"/>
  <c r="E20" i="8"/>
  <c r="H188" i="9"/>
  <c r="H190" i="9"/>
  <c r="H189" i="9"/>
  <c r="H187" i="9"/>
  <c r="J20" i="8"/>
  <c r="I20" i="8"/>
  <c r="H192" i="9" l="1"/>
</calcChain>
</file>

<file path=xl/sharedStrings.xml><?xml version="1.0" encoding="utf-8"?>
<sst xmlns="http://schemas.openxmlformats.org/spreadsheetml/2006/main" count="13784" uniqueCount="1140">
  <si>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</si>
  <si>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</si>
  <si>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</si>
  <si>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</si>
  <si>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</si>
  <si>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</si>
  <si>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</si>
  <si>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</si>
  <si>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</si>
  <si>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</si>
  <si>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</si>
  <si>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</si>
  <si>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</si>
  <si>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</si>
  <si>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</si>
  <si>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</si>
  <si>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</si>
  <si>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</si>
  <si>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</si>
  <si>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</si>
  <si>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</si>
  <si>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</si>
  <si>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</si>
  <si>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</si>
  <si>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</si>
  <si>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</si>
  <si>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</si>
  <si>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</si>
  <si>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</si>
  <si>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</si>
  <si>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</si>
  <si>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PER_MONTH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</si>
  <si>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</si>
  <si>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</si>
  <si>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</si>
  <si>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</si>
  <si>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</si>
  <si>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</si>
  <si>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</si>
  <si>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</si>
  <si>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</si>
  <si>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</si>
  <si>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</si>
  <si>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</si>
  <si>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</si>
  <si>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</si>
  <si>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</si>
  <si>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</si>
  <si>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</si>
  <si>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</si>
  <si>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</si>
  <si>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</si>
  <si>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</si>
  <si>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</si>
  <si>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</si>
  <si>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</si>
  <si>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</si>
  <si>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</si>
  <si>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</si>
  <si>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</si>
  <si>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</si>
  <si>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</si>
  <si>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</si>
  <si>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</si>
  <si>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</si>
  <si>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</si>
  <si>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</si>
  <si>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</si>
  <si>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</si>
  <si>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</si>
  <si>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</si>
  <si>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</si>
  <si>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</si>
  <si>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</si>
  <si>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</si>
  <si>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</si>
  <si>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</si>
  <si>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</si>
  <si>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</si>
  <si>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</si>
  <si>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</si>
  <si>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</si>
  <si>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</si>
  <si>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</si>
  <si>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</si>
  <si>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</si>
  <si>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</si>
  <si>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</si>
  <si>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</si>
  <si>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</si>
  <si>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</si>
  <si>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</si>
  <si>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</si>
  <si>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</si>
  <si>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</si>
  <si>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</si>
  <si>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</si>
  <si>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</si>
  <si>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</si>
  <si>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</si>
  <si>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</si>
  <si>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</si>
  <si>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</si>
  <si>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</si>
  <si>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</si>
  <si>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</si>
  <si>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</si>
  <si>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</si>
  <si>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</si>
  <si>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</si>
  <si>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</si>
  <si>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</si>
  <si>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</si>
  <si>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</si>
  <si>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</si>
  <si>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</si>
  <si>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</si>
  <si>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</si>
  <si>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</si>
  <si>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</si>
  <si>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</si>
  <si>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</si>
  <si>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</si>
  <si>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</si>
  <si>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</si>
  <si>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</si>
  <si>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</si>
  <si>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</si>
  <si>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</si>
  <si>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</si>
  <si>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</si>
  <si>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</si>
  <si>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</si>
  <si>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</si>
  <si>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</si>
  <si>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</si>
  <si>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</si>
  <si>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</si>
  <si>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</si>
  <si>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</si>
  <si>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</si>
  <si>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</si>
  <si>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</si>
  <si>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</si>
  <si>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</si>
  <si>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</si>
  <si>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</si>
  <si>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</si>
  <si>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</si>
  <si>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</si>
  <si>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</si>
  <si>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Beach length (MI)</t>
  </si>
  <si>
    <t>PER_WEEK</t>
  </si>
  <si>
    <t>CSO:</t>
  </si>
  <si>
    <t>Total length of monitored beaches (MI)</t>
  </si>
  <si>
    <t>DEL NORTE</t>
  </si>
  <si>
    <t>CA323853</t>
  </si>
  <si>
    <t>Beachfront Park</t>
  </si>
  <si>
    <t>CA465683</t>
  </si>
  <si>
    <t>Clifford Kamph Memorial Park</t>
  </si>
  <si>
    <t>CA857637</t>
  </si>
  <si>
    <t>Crescent Beach</t>
  </si>
  <si>
    <t>CA488846</t>
  </si>
  <si>
    <t>Enderts Beach</t>
  </si>
  <si>
    <t>CA236360</t>
  </si>
  <si>
    <t>High Bluff Beach</t>
  </si>
  <si>
    <t>CA629625</t>
  </si>
  <si>
    <t>Kellogg Beach</t>
  </si>
  <si>
    <t>CA647715</t>
  </si>
  <si>
    <t>Lake Earl Wildlife Area Beaches</t>
  </si>
  <si>
    <t>CA302866</t>
  </si>
  <si>
    <t>Pebble Beach</t>
  </si>
  <si>
    <t>CA662915</t>
  </si>
  <si>
    <t>Pelican Bay State Beach</t>
  </si>
  <si>
    <t>CA287494</t>
  </si>
  <si>
    <t>Point St. George</t>
  </si>
  <si>
    <t>CA207036</t>
  </si>
  <si>
    <t>South Beach</t>
  </si>
  <si>
    <t>CA967319</t>
  </si>
  <si>
    <t>Wilson Creek Beach</t>
  </si>
  <si>
    <t>HUMBOLDT</t>
  </si>
  <si>
    <t>CA764999</t>
  </si>
  <si>
    <t>Agate Beach</t>
  </si>
  <si>
    <t>CA812103</t>
  </si>
  <si>
    <t>Baker Beach</t>
  </si>
  <si>
    <t>CA218304</t>
  </si>
  <si>
    <t>Big Lagoon</t>
  </si>
  <si>
    <t>CA466985</t>
  </si>
  <si>
    <t>Black Sands Beach</t>
  </si>
  <si>
    <t>CA802468</t>
  </si>
  <si>
    <t>Carruthers Cove Beach</t>
  </si>
  <si>
    <t>CA662741</t>
  </si>
  <si>
    <t>Centerville Beach</t>
  </si>
  <si>
    <t>CA228730</t>
  </si>
  <si>
    <t>Clam Beach Co. Park</t>
  </si>
  <si>
    <t>CA112175</t>
  </si>
  <si>
    <t>College Cove</t>
  </si>
  <si>
    <t>CA606705</t>
  </si>
  <si>
    <t>Crab Co. Park</t>
  </si>
  <si>
    <t>CA477272</t>
  </si>
  <si>
    <t>Dead Man's Beach</t>
  </si>
  <si>
    <t>CA192266</t>
  </si>
  <si>
    <t>Dry Lagoon</t>
  </si>
  <si>
    <t>CA659501</t>
  </si>
  <si>
    <t>Eel River State Wildlife Area</t>
  </si>
  <si>
    <t>CA171174</t>
  </si>
  <si>
    <t>Freshwater Lagoon</t>
  </si>
  <si>
    <t>CA459960</t>
  </si>
  <si>
    <t>Gold Bluffs Beach</t>
  </si>
  <si>
    <t>CA503185</t>
  </si>
  <si>
    <t>Hidden Beach</t>
  </si>
  <si>
    <t>CA101733</t>
  </si>
  <si>
    <t>Little Black Sands Beach</t>
  </si>
  <si>
    <t>CA589436</t>
  </si>
  <si>
    <t>Little River State Beach</t>
  </si>
  <si>
    <t>CA296453</t>
  </si>
  <si>
    <t>Luffenholtz Beach</t>
  </si>
  <si>
    <t>CA701555</t>
  </si>
  <si>
    <t>Mad River Beach Co. Park</t>
  </si>
  <si>
    <t>CA472194</t>
  </si>
  <si>
    <t>Mattole River Beach</t>
  </si>
  <si>
    <t>CA400656</t>
  </si>
  <si>
    <t>Moonstone Beach</t>
  </si>
  <si>
    <t>CA426659</t>
  </si>
  <si>
    <t>Old Home Beach</t>
  </si>
  <si>
    <t>CA228178</t>
  </si>
  <si>
    <t>Redwood Creek Beach</t>
  </si>
  <si>
    <t>CA495901</t>
  </si>
  <si>
    <t>Samoa Dunes Rec. Area</t>
  </si>
  <si>
    <t>CA295572</t>
  </si>
  <si>
    <t>Shelter Cove</t>
  </si>
  <si>
    <t>CA145510</t>
  </si>
  <si>
    <t>South Spit</t>
  </si>
  <si>
    <t>CA976511</t>
  </si>
  <si>
    <t>Stone Lagoon</t>
  </si>
  <si>
    <t>CA665589</t>
  </si>
  <si>
    <t>Trinidad State Beach</t>
  </si>
  <si>
    <t>LOS ANGELES</t>
  </si>
  <si>
    <t>CA995753</t>
  </si>
  <si>
    <t>Armarillo Beach</t>
  </si>
  <si>
    <t>CA474271</t>
  </si>
  <si>
    <t>Avalon Beach</t>
  </si>
  <si>
    <t>CA029633</t>
  </si>
  <si>
    <t>Basin H</t>
  </si>
  <si>
    <t>CA240640</t>
  </si>
  <si>
    <t>Big Rock Beach</t>
  </si>
  <si>
    <t>CA542331</t>
  </si>
  <si>
    <t>Bluff Cove</t>
  </si>
  <si>
    <t>CA449996</t>
  </si>
  <si>
    <t>Broad Beach</t>
  </si>
  <si>
    <t>CA630374</t>
  </si>
  <si>
    <t>Cabrillo Beach</t>
  </si>
  <si>
    <t>CA456614</t>
  </si>
  <si>
    <t>Carbon Beach</t>
  </si>
  <si>
    <t>CA506036</t>
  </si>
  <si>
    <t>Coral Beach</t>
  </si>
  <si>
    <t>CA435852</t>
  </si>
  <si>
    <t>Dan Blocker County Beach</t>
  </si>
  <si>
    <t>CA719054</t>
  </si>
  <si>
    <t>Dockweiler State Beach</t>
  </si>
  <si>
    <t>CA258950</t>
  </si>
  <si>
    <t>El Matador State Beach</t>
  </si>
  <si>
    <t>CA104672</t>
  </si>
  <si>
    <t>El Pescador State Beach</t>
  </si>
  <si>
    <t>CA042969</t>
  </si>
  <si>
    <t>El Segundo Beach</t>
  </si>
  <si>
    <t>CA331294</t>
  </si>
  <si>
    <t>Escondido Beach</t>
  </si>
  <si>
    <t>CA210985</t>
  </si>
  <si>
    <t>Hermosa Beach</t>
  </si>
  <si>
    <t>CA674364</t>
  </si>
  <si>
    <t>Inner Cabrillo Beach</t>
  </si>
  <si>
    <t>CA892930</t>
  </si>
  <si>
    <t>La Costa Beach</t>
  </si>
  <si>
    <t>CA336224</t>
  </si>
  <si>
    <t>La Piedra State Beach</t>
  </si>
  <si>
    <t>CA312206</t>
  </si>
  <si>
    <t>Las Flores Beach</t>
  </si>
  <si>
    <t>CA936162</t>
  </si>
  <si>
    <t>Las Tunas County Beach</t>
  </si>
  <si>
    <t>CA415021</t>
  </si>
  <si>
    <t>Leo Carillo State Beach</t>
  </si>
  <si>
    <t>CA279698</t>
  </si>
  <si>
    <t>Long Beach</t>
  </si>
  <si>
    <t>CA803952</t>
  </si>
  <si>
    <t>Malaga Cove</t>
  </si>
  <si>
    <t>CA219377</t>
  </si>
  <si>
    <t>Malibu Beach</t>
  </si>
  <si>
    <t>CA643858</t>
  </si>
  <si>
    <t>Malibu Lagoon State Beach</t>
  </si>
  <si>
    <t>CA753836</t>
  </si>
  <si>
    <t>Malibu Point</t>
  </si>
  <si>
    <t>CA641566</t>
  </si>
  <si>
    <t>Manhattan Beach</t>
  </si>
  <si>
    <t>CA034301</t>
  </si>
  <si>
    <t>Marina Del Rey Beach</t>
  </si>
  <si>
    <t>CA083351</t>
  </si>
  <si>
    <t>Nicholas Canyon County Beach</t>
  </si>
  <si>
    <t>CA670739</t>
  </si>
  <si>
    <t>Outer Cabrillo Beach</t>
  </si>
  <si>
    <t>CA066832</t>
  </si>
  <si>
    <t>Point Dume County Beach</t>
  </si>
  <si>
    <t>CA911339</t>
  </si>
  <si>
    <t>Point Fermin Park</t>
  </si>
  <si>
    <t>CA573013</t>
  </si>
  <si>
    <t>Portuguese Bend</t>
  </si>
  <si>
    <t>CA150395</t>
  </si>
  <si>
    <t>Puerco Beach</t>
  </si>
  <si>
    <t>CA774663</t>
  </si>
  <si>
    <t>Redondo Beach</t>
  </si>
  <si>
    <t>CA505718</t>
  </si>
  <si>
    <t>Robert Meyer Memorial State Beach</t>
  </si>
  <si>
    <t>CA730761</t>
  </si>
  <si>
    <t>Royal Palms Beach</t>
  </si>
  <si>
    <t>CA735620</t>
  </si>
  <si>
    <t>Santa Monica State Beach</t>
  </si>
  <si>
    <t>CA621726</t>
  </si>
  <si>
    <t>South Topanga State Beach</t>
  </si>
  <si>
    <t>CA246750</t>
  </si>
  <si>
    <t>South Will Rogers State Beach</t>
  </si>
  <si>
    <t>CA738498</t>
  </si>
  <si>
    <t>Surfrider Beach</t>
  </si>
  <si>
    <t>CA000886</t>
  </si>
  <si>
    <t>Topanga State Beach</t>
  </si>
  <si>
    <t>CA913093</t>
  </si>
  <si>
    <t>Torrance Beach</t>
  </si>
  <si>
    <t>CA240466</t>
  </si>
  <si>
    <t>Trancas Beach</t>
  </si>
  <si>
    <t>CA704955</t>
  </si>
  <si>
    <t>Venice City Beach</t>
  </si>
  <si>
    <t>CA575202</t>
  </si>
  <si>
    <t>Will Rogers State Beach</t>
  </si>
  <si>
    <t>CA279462</t>
  </si>
  <si>
    <t>Zuma Beach</t>
  </si>
  <si>
    <t>MARIN</t>
  </si>
  <si>
    <t>CA351889</t>
  </si>
  <si>
    <t>Bolinas Beach</t>
  </si>
  <si>
    <t>CA938432</t>
  </si>
  <si>
    <t>Chicken Ranch Beach at Creek</t>
  </si>
  <si>
    <t>CA292952</t>
  </si>
  <si>
    <t>China Camp</t>
  </si>
  <si>
    <t>CA389133</t>
  </si>
  <si>
    <t>Dillon Beach</t>
  </si>
  <si>
    <t>CA185211</t>
  </si>
  <si>
    <t>Drake's Beach</t>
  </si>
  <si>
    <t>CA540690</t>
  </si>
  <si>
    <t>Fort Baker, Horseshoe Cove</t>
  </si>
  <si>
    <t>CA376777</t>
  </si>
  <si>
    <t>Fort Baker, Horseshoe Cove - Northwest</t>
  </si>
  <si>
    <t>CA673570</t>
  </si>
  <si>
    <t>Fort Baker, Horseshoe Cove - Southwest</t>
  </si>
  <si>
    <t>CA523215</t>
  </si>
  <si>
    <t>Golden Hinde</t>
  </si>
  <si>
    <t>CA187599</t>
  </si>
  <si>
    <t>Heart's Desire</t>
  </si>
  <si>
    <t>CA331043</t>
  </si>
  <si>
    <t>Lawson's Landing</t>
  </si>
  <si>
    <t>CA618860</t>
  </si>
  <si>
    <t>Limantour Beach</t>
  </si>
  <si>
    <t>CA210937</t>
  </si>
  <si>
    <t>Marshall Beach</t>
  </si>
  <si>
    <t>CA148363</t>
  </si>
  <si>
    <t>McNears Beach</t>
  </si>
  <si>
    <t>CA359042</t>
  </si>
  <si>
    <t>Miller Point</t>
  </si>
  <si>
    <t>CA105443</t>
  </si>
  <si>
    <t>Millerton Point</t>
  </si>
  <si>
    <t>CA333380</t>
  </si>
  <si>
    <t>Muir Beach</t>
  </si>
  <si>
    <t>CA710243</t>
  </si>
  <si>
    <t>Muir Beach - North</t>
  </si>
  <si>
    <t>CA262175</t>
  </si>
  <si>
    <t>Muir Beach - South</t>
  </si>
  <si>
    <t>CA800537</t>
  </si>
  <si>
    <t>Paradise Cove</t>
  </si>
  <si>
    <t>CA217706</t>
  </si>
  <si>
    <t>Rodeo Beach (Chronkite)</t>
  </si>
  <si>
    <t>CA139213</t>
  </si>
  <si>
    <t>Rodeo Beach - North</t>
  </si>
  <si>
    <t>CA570794</t>
  </si>
  <si>
    <t>Rodeo Beach - South</t>
  </si>
  <si>
    <t>CA447750</t>
  </si>
  <si>
    <t>Schoonmaker Beach</t>
  </si>
  <si>
    <t>CA219724</t>
  </si>
  <si>
    <t>Shell Beach</t>
  </si>
  <si>
    <t>CA908839</t>
  </si>
  <si>
    <t>Stinson Beach</t>
  </si>
  <si>
    <t>CA933712</t>
  </si>
  <si>
    <t>Stinson Beach - North</t>
  </si>
  <si>
    <t>CA854074</t>
  </si>
  <si>
    <t>Stinson Beach - South</t>
  </si>
  <si>
    <t>MENDOCINO</t>
  </si>
  <si>
    <t>CA307428</t>
  </si>
  <si>
    <t>Albion River</t>
  </si>
  <si>
    <t>CA920821</t>
  </si>
  <si>
    <t>Anchor Bay</t>
  </si>
  <si>
    <t>CA992860</t>
  </si>
  <si>
    <t>Arena Cove</t>
  </si>
  <si>
    <t>CA150836</t>
  </si>
  <si>
    <t>Big River-Mendocino Bay Headlands SP</t>
  </si>
  <si>
    <t>CA530302</t>
  </si>
  <si>
    <t>Caspar Headlands SB</t>
  </si>
  <si>
    <t>CA928659</t>
  </si>
  <si>
    <t>Chadbourne Gulch</t>
  </si>
  <si>
    <t>CA575494</t>
  </si>
  <si>
    <t>Greenwood SB</t>
  </si>
  <si>
    <t>CA527733</t>
  </si>
  <si>
    <t>Gualala River</t>
  </si>
  <si>
    <t>CA290892</t>
  </si>
  <si>
    <t>Hare Creek</t>
  </si>
  <si>
    <t>CA449262</t>
  </si>
  <si>
    <t>Irish Beach</t>
  </si>
  <si>
    <t>CA961246</t>
  </si>
  <si>
    <t>Jug Handle State Reserve</t>
  </si>
  <si>
    <t>CA151881</t>
  </si>
  <si>
    <t>MacKerricher State Park</t>
  </si>
  <si>
    <t>CA889117</t>
  </si>
  <si>
    <t>Manchester SB</t>
  </si>
  <si>
    <t>CA905485</t>
  </si>
  <si>
    <t>Navarro River Redwood SP</t>
  </si>
  <si>
    <t>CA675515</t>
  </si>
  <si>
    <t>Noyo River</t>
  </si>
  <si>
    <t>CA850317</t>
  </si>
  <si>
    <t>Pudding Creek Beach</t>
  </si>
  <si>
    <t>CA305557</t>
  </si>
  <si>
    <t>Russian Gulch SP</t>
  </si>
  <si>
    <t>CA653913</t>
  </si>
  <si>
    <t>Schooner Gulch</t>
  </si>
  <si>
    <t>CA247197</t>
  </si>
  <si>
    <t>Ten Mile River</t>
  </si>
  <si>
    <t>CA631455</t>
  </si>
  <si>
    <t>Van Damme SP</t>
  </si>
  <si>
    <t>CA922215</t>
  </si>
  <si>
    <t>Westport/Union Landing</t>
  </si>
  <si>
    <t>MONTEREY</t>
  </si>
  <si>
    <t>CA971197</t>
  </si>
  <si>
    <t>Andrew Molera State Beach</t>
  </si>
  <si>
    <t>CA826148</t>
  </si>
  <si>
    <t>Asilomar State Beach</t>
  </si>
  <si>
    <t>CA256185</t>
  </si>
  <si>
    <t>Carmel River State Beach</t>
  </si>
  <si>
    <t>CA343083</t>
  </si>
  <si>
    <t>Fort Ord Dunes State Beach</t>
  </si>
  <si>
    <t>CA040310</t>
  </si>
  <si>
    <t>Garrapata State Beach</t>
  </si>
  <si>
    <t>CA105223</t>
  </si>
  <si>
    <t>Heritage Harbor</t>
  </si>
  <si>
    <t>CA742438</t>
  </si>
  <si>
    <t>John Little State Beach</t>
  </si>
  <si>
    <t>CA775561</t>
  </si>
  <si>
    <t>Julia Pfeiffer Burns State Beach</t>
  </si>
  <si>
    <t>CA519661</t>
  </si>
  <si>
    <t>Limekiln</t>
  </si>
  <si>
    <t>CA614148</t>
  </si>
  <si>
    <t>Lover's Point</t>
  </si>
  <si>
    <t>CA382788</t>
  </si>
  <si>
    <t>Maccabee Beach</t>
  </si>
  <si>
    <t>CA140321</t>
  </si>
  <si>
    <t>Marina State Beach</t>
  </si>
  <si>
    <t>CA764405</t>
  </si>
  <si>
    <t>Monastery Beach</t>
  </si>
  <si>
    <t>CA747780</t>
  </si>
  <si>
    <t>Monterey State Beach</t>
  </si>
  <si>
    <t>CA723507</t>
  </si>
  <si>
    <t>Moss Landing State Beach</t>
  </si>
  <si>
    <t>CA440172</t>
  </si>
  <si>
    <t>Pacific Grove City Beaches</t>
  </si>
  <si>
    <t>CA106084</t>
  </si>
  <si>
    <t>Point Lobos State Reserve State Beach</t>
  </si>
  <si>
    <t>CA619455</t>
  </si>
  <si>
    <t>Point Sur SHP</t>
  </si>
  <si>
    <t>CA928103</t>
  </si>
  <si>
    <t>Salinas River State Beach</t>
  </si>
  <si>
    <t>CA838417</t>
  </si>
  <si>
    <t>San Carlos Beach</t>
  </si>
  <si>
    <t>CA603709</t>
  </si>
  <si>
    <t>Seal Rock, Pebble Beach</t>
  </si>
  <si>
    <t>CA775834</t>
  </si>
  <si>
    <t>Seaside Beach</t>
  </si>
  <si>
    <t>CA311337</t>
  </si>
  <si>
    <t>Spanish Bay</t>
  </si>
  <si>
    <t>CA858429</t>
  </si>
  <si>
    <t>Stillwater Cove</t>
  </si>
  <si>
    <t>CA651406</t>
  </si>
  <si>
    <t>Zmudowski State Beach</t>
  </si>
  <si>
    <t>ORANGE</t>
  </si>
  <si>
    <t>CA363620</t>
  </si>
  <si>
    <t>Aliso Creek</t>
  </si>
  <si>
    <t>CA146170</t>
  </si>
  <si>
    <t>Bolsa Chica State Beach</t>
  </si>
  <si>
    <t>CA750381</t>
  </si>
  <si>
    <t>Capistrano Bay District</t>
  </si>
  <si>
    <t>CA706830</t>
  </si>
  <si>
    <t>Capistrano Beach</t>
  </si>
  <si>
    <t>CA618193</t>
  </si>
  <si>
    <t>Crystal Cove State Park</t>
  </si>
  <si>
    <t>CA825837</t>
  </si>
  <si>
    <t>Dana Point</t>
  </si>
  <si>
    <t>CA485061</t>
  </si>
  <si>
    <t>Dana Point Harbor</t>
  </si>
  <si>
    <t>CA003379</t>
  </si>
  <si>
    <t>Doheny State Beach</t>
  </si>
  <si>
    <t>CA401026</t>
  </si>
  <si>
    <t>Emerald Bay (drain)</t>
  </si>
  <si>
    <t>CA696385</t>
  </si>
  <si>
    <t>Huntington City Beach</t>
  </si>
  <si>
    <t>CA412549</t>
  </si>
  <si>
    <t>Huntington Harbour</t>
  </si>
  <si>
    <t>CA857004</t>
  </si>
  <si>
    <t>Huntington State Beach</t>
  </si>
  <si>
    <t>CA853136</t>
  </si>
  <si>
    <t>Laguna Beach</t>
  </si>
  <si>
    <t>CA319787</t>
  </si>
  <si>
    <t>Monarch Beach</t>
  </si>
  <si>
    <t>CA845616</t>
  </si>
  <si>
    <t>Newport Bay</t>
  </si>
  <si>
    <t>CA006650</t>
  </si>
  <si>
    <t>Newport Beach</t>
  </si>
  <si>
    <t>CA704158</t>
  </si>
  <si>
    <t>Newport Beach (Santa Ana River)</t>
  </si>
  <si>
    <t>CA527809</t>
  </si>
  <si>
    <t>Poche County Beach</t>
  </si>
  <si>
    <t>CA243227</t>
  </si>
  <si>
    <t>Riviera Beach</t>
  </si>
  <si>
    <t>CA185079</t>
  </si>
  <si>
    <t>San Clemente City Beach</t>
  </si>
  <si>
    <t>CA879625</t>
  </si>
  <si>
    <t>San Clemente State Beach</t>
  </si>
  <si>
    <t>CA945290</t>
  </si>
  <si>
    <t>Seal Beach Surfside</t>
  </si>
  <si>
    <t>CA893291</t>
  </si>
  <si>
    <t>South Laguna</t>
  </si>
  <si>
    <t>CA208354</t>
  </si>
  <si>
    <t>Sunset Beach</t>
  </si>
  <si>
    <t>SAN DIEGO</t>
  </si>
  <si>
    <t>CA953023</t>
  </si>
  <si>
    <t>Agua Hedionda Lagoon</t>
  </si>
  <si>
    <t>CA839312</t>
  </si>
  <si>
    <t>Baja California, MEXICO</t>
  </si>
  <si>
    <t>CA479103</t>
  </si>
  <si>
    <t>Bird Rock (NR)</t>
  </si>
  <si>
    <t>CA809706</t>
  </si>
  <si>
    <t>Border Field State Park</t>
  </si>
  <si>
    <t>CA976061</t>
  </si>
  <si>
    <t>Buccaneer Beach</t>
  </si>
  <si>
    <t>CA152716</t>
  </si>
  <si>
    <t>Cardiff State Beach</t>
  </si>
  <si>
    <t>CA037959</t>
  </si>
  <si>
    <t>Carlsbad City Beach</t>
  </si>
  <si>
    <t>CA009204</t>
  </si>
  <si>
    <t>Carlsbad State Beach</t>
  </si>
  <si>
    <t>CA789152</t>
  </si>
  <si>
    <t>Carlsbad municipal beach</t>
  </si>
  <si>
    <t>CA125172</t>
  </si>
  <si>
    <t>Coronado Cays (NR)</t>
  </si>
  <si>
    <t>CA604254</t>
  </si>
  <si>
    <t>Coronado City beaches</t>
  </si>
  <si>
    <t>CA594160</t>
  </si>
  <si>
    <t>Coronado, Central beach</t>
  </si>
  <si>
    <t>CA593616</t>
  </si>
  <si>
    <t>Del Mar City Beach</t>
  </si>
  <si>
    <t>CA316627</t>
  </si>
  <si>
    <t>Dog Beach, O.B.</t>
  </si>
  <si>
    <t>CA267269</t>
  </si>
  <si>
    <t>Fletcher Cove</t>
  </si>
  <si>
    <t>CA624767</t>
  </si>
  <si>
    <t>Harbor Beach</t>
  </si>
  <si>
    <t>CA068221</t>
  </si>
  <si>
    <t>Imperial Beach municipal beach, other</t>
  </si>
  <si>
    <t>CA432983</t>
  </si>
  <si>
    <t>Imperial Beach pier area</t>
  </si>
  <si>
    <t>CA211756</t>
  </si>
  <si>
    <t>La Jolla Community Beach</t>
  </si>
  <si>
    <t>CA997086</t>
  </si>
  <si>
    <t>La Jolla Cove</t>
  </si>
  <si>
    <t>CA876094</t>
  </si>
  <si>
    <t>La Jolla Shores Beach</t>
  </si>
  <si>
    <t>CA331931</t>
  </si>
  <si>
    <t>Leucadia</t>
  </si>
  <si>
    <t>CA982426</t>
  </si>
  <si>
    <t>Marine Street Beach</t>
  </si>
  <si>
    <t>CA108339</t>
  </si>
  <si>
    <t>Mission Bay</t>
  </si>
  <si>
    <t>CA954630</t>
  </si>
  <si>
    <t>Mission Bay, Bahia Point</t>
  </si>
  <si>
    <t>CA397227</t>
  </si>
  <si>
    <t>Mission Bay, Campland On The Bay</t>
  </si>
  <si>
    <t>CA373657</t>
  </si>
  <si>
    <t>Mission Bay, Crown Point Shores</t>
  </si>
  <si>
    <t>CA895390</t>
  </si>
  <si>
    <t>Mission Bay, De Anza Cove</t>
  </si>
  <si>
    <t>CA377016</t>
  </si>
  <si>
    <t>Mission Bay, Fanuel Park</t>
  </si>
  <si>
    <t>CA246103</t>
  </si>
  <si>
    <t>Mission Bay, Leisure Lagoon</t>
  </si>
  <si>
    <t>CA192160</t>
  </si>
  <si>
    <t>Mission Bay, Mariners Basin</t>
  </si>
  <si>
    <t>CA712752</t>
  </si>
  <si>
    <t>Mission Bay, Quivera Basin</t>
  </si>
  <si>
    <t>CA153271</t>
  </si>
  <si>
    <t>Mission Bay, Riviera Shores</t>
  </si>
  <si>
    <t>CA424988</t>
  </si>
  <si>
    <t>Mission Bay, Sail Bay</t>
  </si>
  <si>
    <t>CA160930</t>
  </si>
  <si>
    <t>Mission Bay, San Juan Cove</t>
  </si>
  <si>
    <t>CA260791</t>
  </si>
  <si>
    <t>Mission Bay, Santa Barbara Cove</t>
  </si>
  <si>
    <t>CA211999</t>
  </si>
  <si>
    <t>Mission Bay, Vacation Isle</t>
  </si>
  <si>
    <t>CA289877</t>
  </si>
  <si>
    <t>Mission Bay, Ventura Cove</t>
  </si>
  <si>
    <t>CA891580</t>
  </si>
  <si>
    <t>Mission Bay, Visitor's Center</t>
  </si>
  <si>
    <t>CA414803</t>
  </si>
  <si>
    <t>Mission Bay, north pacific passage</t>
  </si>
  <si>
    <t>CA208646</t>
  </si>
  <si>
    <t>Mission Beach</t>
  </si>
  <si>
    <t>CA326620</t>
  </si>
  <si>
    <t>Moonlight Beach</t>
  </si>
  <si>
    <t>CA799523</t>
  </si>
  <si>
    <t>Ocean Beach</t>
  </si>
  <si>
    <t>CA359747</t>
  </si>
  <si>
    <t>Oceanside Harbor</t>
  </si>
  <si>
    <t>CA209137</t>
  </si>
  <si>
    <t>Oceanside Pier area</t>
  </si>
  <si>
    <t>CA333308</t>
  </si>
  <si>
    <t>Oceanside municipal beach, other</t>
  </si>
  <si>
    <t>CA631432</t>
  </si>
  <si>
    <t>Pacific Beach</t>
  </si>
  <si>
    <t>CA650180</t>
  </si>
  <si>
    <t>Powerhouse Park 15th Street</t>
  </si>
  <si>
    <t>CA506450</t>
  </si>
  <si>
    <t>San Diego Bay</t>
  </si>
  <si>
    <t>CA675817</t>
  </si>
  <si>
    <t>San Diego Bay Chula Vista</t>
  </si>
  <si>
    <t>CA832601</t>
  </si>
  <si>
    <t>San Diego Bay Coronado Cays</t>
  </si>
  <si>
    <t>CA227820</t>
  </si>
  <si>
    <t>San Diego Bay Glorietta Bay</t>
  </si>
  <si>
    <t>CA114913</t>
  </si>
  <si>
    <t>San Diego Bay Shelter Is</t>
  </si>
  <si>
    <t>CA531242</t>
  </si>
  <si>
    <t>San Dieguito River Beach</t>
  </si>
  <si>
    <t>CA059339</t>
  </si>
  <si>
    <t>San Elijo State Beach</t>
  </si>
  <si>
    <t>CA981113</t>
  </si>
  <si>
    <t>San Onofre State Beach</t>
  </si>
  <si>
    <t>CA723256</t>
  </si>
  <si>
    <t>Seascape Beach Park</t>
  </si>
  <si>
    <t>CA310313</t>
  </si>
  <si>
    <t>CA801475</t>
  </si>
  <si>
    <t>Silver Strand State Beach</t>
  </si>
  <si>
    <t>CA505182</t>
  </si>
  <si>
    <t>Solana Beach City Beaches</t>
  </si>
  <si>
    <t>CA606869</t>
  </si>
  <si>
    <t>South Carlsbad State Beach</t>
  </si>
  <si>
    <t>CA273334</t>
  </si>
  <si>
    <t>South Casa Beach S.D.</t>
  </si>
  <si>
    <t>CA769604</t>
  </si>
  <si>
    <t>Spanish Landing Park</t>
  </si>
  <si>
    <t>CA628494</t>
  </si>
  <si>
    <t>Sunset Cliffs Park</t>
  </si>
  <si>
    <t>CA789562</t>
  </si>
  <si>
    <t>Swami's Park</t>
  </si>
  <si>
    <t>CA801852</t>
  </si>
  <si>
    <t>Tecolote Shores</t>
  </si>
  <si>
    <t>CA654912</t>
  </si>
  <si>
    <t>Tide Beach Park</t>
  </si>
  <si>
    <t>CA630931</t>
  </si>
  <si>
    <t>Tijuana River</t>
  </si>
  <si>
    <t>CA104746</t>
  </si>
  <si>
    <t>Tijuana Slough National Wildlife Refuge</t>
  </si>
  <si>
    <t>CA922367</t>
  </si>
  <si>
    <t>Torrey Pines City Beach</t>
  </si>
  <si>
    <t>CA785240</t>
  </si>
  <si>
    <t>Torrey Pines State Beach</t>
  </si>
  <si>
    <t>CA748587</t>
  </si>
  <si>
    <t>Tourmaline Surfing Park</t>
  </si>
  <si>
    <t>CA333758</t>
  </si>
  <si>
    <t>USMC Camp Pendleton</t>
  </si>
  <si>
    <t>CA549566</t>
  </si>
  <si>
    <t>Whispering Sands Nicholson Pt.</t>
  </si>
  <si>
    <t>CA499735</t>
  </si>
  <si>
    <t>WindanSea Beach</t>
  </si>
  <si>
    <t>CA134387</t>
  </si>
  <si>
    <t>north Imperial Beach</t>
  </si>
  <si>
    <t>SAN FRANCISCO</t>
  </si>
  <si>
    <t>CA199513</t>
  </si>
  <si>
    <t>Aquatic Park</t>
  </si>
  <si>
    <t>CA631766</t>
  </si>
  <si>
    <t>CA792491</t>
  </si>
  <si>
    <t>Candlestick Point</t>
  </si>
  <si>
    <t>CA751350</t>
  </si>
  <si>
    <t>China Beach</t>
  </si>
  <si>
    <t>CA253340</t>
  </si>
  <si>
    <t>Crissy Field</t>
  </si>
  <si>
    <t>CA270174</t>
  </si>
  <si>
    <t>Fort Funston</t>
  </si>
  <si>
    <t>CA594125</t>
  </si>
  <si>
    <t>SAN LUIS OBISPO</t>
  </si>
  <si>
    <t>CA459241</t>
  </si>
  <si>
    <t>Avila Beach</t>
  </si>
  <si>
    <t>CA425745</t>
  </si>
  <si>
    <t>Cayucos Beach</t>
  </si>
  <si>
    <t>CA799249</t>
  </si>
  <si>
    <t>Hearst Memorial State Beach</t>
  </si>
  <si>
    <t>CA807039</t>
  </si>
  <si>
    <t>Leffingwell Beach</t>
  </si>
  <si>
    <t>CA575525</t>
  </si>
  <si>
    <t>CA445092</t>
  </si>
  <si>
    <t>Morro Bay City Beach</t>
  </si>
  <si>
    <t>CA183338</t>
  </si>
  <si>
    <t>Morro Strand State Beach</t>
  </si>
  <si>
    <t>CA943906</t>
  </si>
  <si>
    <t>N Morro Strand State Beach</t>
  </si>
  <si>
    <t>CA993851</t>
  </si>
  <si>
    <t>Oceano Dunes State Rec Area</t>
  </si>
  <si>
    <t>CA465304</t>
  </si>
  <si>
    <t>Olde Port Beach</t>
  </si>
  <si>
    <t>CA128038</t>
  </si>
  <si>
    <t>Pismo State Beach</t>
  </si>
  <si>
    <t>CA223870</t>
  </si>
  <si>
    <t>Pismo State Beach, Oceano</t>
  </si>
  <si>
    <t>CA651478</t>
  </si>
  <si>
    <t>S Morro Strand State Beach</t>
  </si>
  <si>
    <t>CA187747</t>
  </si>
  <si>
    <t>San Simeon Beach</t>
  </si>
  <si>
    <t>CA219578</t>
  </si>
  <si>
    <t>Sewers</t>
  </si>
  <si>
    <t>CA678955</t>
  </si>
  <si>
    <t>CA844716</t>
  </si>
  <si>
    <t>Spyglass Park</t>
  </si>
  <si>
    <t>SAN MATEO</t>
  </si>
  <si>
    <t>CA110448</t>
  </si>
  <si>
    <t>Ano Nuevo State Refuge</t>
  </si>
  <si>
    <t>CA308430</t>
  </si>
  <si>
    <t>CA776567</t>
  </si>
  <si>
    <t>Bean Hollow State Beach</t>
  </si>
  <si>
    <t>CA755280</t>
  </si>
  <si>
    <t>Capistrano Blvd. Beach</t>
  </si>
  <si>
    <t>CA984187</t>
  </si>
  <si>
    <t>Coyote Point County Park</t>
  </si>
  <si>
    <t>CA626051</t>
  </si>
  <si>
    <t>Dunes State Beach</t>
  </si>
  <si>
    <t>CA921398</t>
  </si>
  <si>
    <t>El Grandada</t>
  </si>
  <si>
    <t>CA658704</t>
  </si>
  <si>
    <t>Elmar Beach</t>
  </si>
  <si>
    <t>CA517375</t>
  </si>
  <si>
    <t>Fitzgerald Marine (Moss Beach)</t>
  </si>
  <si>
    <t>CA600702</t>
  </si>
  <si>
    <t>Francis State Beach</t>
  </si>
  <si>
    <t>CA534500</t>
  </si>
  <si>
    <t>Gazos Creek Access</t>
  </si>
  <si>
    <t>CA963841</t>
  </si>
  <si>
    <t>Gray Whale State Beach</t>
  </si>
  <si>
    <t>CA522676</t>
  </si>
  <si>
    <t>Lakeshore Park</t>
  </si>
  <si>
    <t>CA676249</t>
  </si>
  <si>
    <t>Manor Beach</t>
  </si>
  <si>
    <t>CA522175</t>
  </si>
  <si>
    <t>Martin's Beach</t>
  </si>
  <si>
    <t>CA377975</t>
  </si>
  <si>
    <t>Maverick's Beach</t>
  </si>
  <si>
    <t>CA089106</t>
  </si>
  <si>
    <t>Miramar Beach</t>
  </si>
  <si>
    <t>CA323807</t>
  </si>
  <si>
    <t>Montara State Beach</t>
  </si>
  <si>
    <t>CA535457</t>
  </si>
  <si>
    <t>Mori Point</t>
  </si>
  <si>
    <t>CA324736</t>
  </si>
  <si>
    <t>Naples Beach</t>
  </si>
  <si>
    <t>CA447069</t>
  </si>
  <si>
    <t>Pacifica State Beach</t>
  </si>
  <si>
    <t>CA572343</t>
  </si>
  <si>
    <t>CA883945</t>
  </si>
  <si>
    <t>Pescadero State Beach</t>
  </si>
  <si>
    <t>CA818105</t>
  </si>
  <si>
    <t>Pigeon Point Beach</t>
  </si>
  <si>
    <t>CA436412</t>
  </si>
  <si>
    <t>Pillar Point</t>
  </si>
  <si>
    <t>CA752340</t>
  </si>
  <si>
    <t>Pillar Point 2</t>
  </si>
  <si>
    <t>CA852440</t>
  </si>
  <si>
    <t>Pillar Point Harbor</t>
  </si>
  <si>
    <t>CA217714</t>
  </si>
  <si>
    <t>Pomponio State Beach</t>
  </si>
  <si>
    <t>CA387401</t>
  </si>
  <si>
    <t>Poplar Beach</t>
  </si>
  <si>
    <t>CA559119</t>
  </si>
  <si>
    <t>CA880045</t>
  </si>
  <si>
    <t>Rockaway Beach</t>
  </si>
  <si>
    <t>CA141759</t>
  </si>
  <si>
    <t>Roosevelt State Beach</t>
  </si>
  <si>
    <t>CA542864</t>
  </si>
  <si>
    <t>Ross's Cove</t>
  </si>
  <si>
    <t>CA432205</t>
  </si>
  <si>
    <t>San Gregorio State Beach</t>
  </si>
  <si>
    <t>CA745957</t>
  </si>
  <si>
    <t>Sand Beach</t>
  </si>
  <si>
    <t>CA900091</t>
  </si>
  <si>
    <t>Sharp Park</t>
  </si>
  <si>
    <t>CA010930</t>
  </si>
  <si>
    <t>Surfers Beach</t>
  </si>
  <si>
    <t>CA245842</t>
  </si>
  <si>
    <t>Thornton State Beach</t>
  </si>
  <si>
    <t>CA789161</t>
  </si>
  <si>
    <t>Tunitas Beach</t>
  </si>
  <si>
    <t>CA643232</t>
  </si>
  <si>
    <t>Vallejo Beach</t>
  </si>
  <si>
    <t>CA562372</t>
  </si>
  <si>
    <t>Venice State Beach</t>
  </si>
  <si>
    <t>SANTA BARBARA</t>
  </si>
  <si>
    <t>CA160476</t>
  </si>
  <si>
    <t>1000 Steps</t>
  </si>
  <si>
    <t>CA120855</t>
  </si>
  <si>
    <t>Arroyo Burro</t>
  </si>
  <si>
    <t>CA132225</t>
  </si>
  <si>
    <t>Arroyo Quemado</t>
  </si>
  <si>
    <t>CA797256</t>
  </si>
  <si>
    <t>Butterfly Beach</t>
  </si>
  <si>
    <t>CA233895</t>
  </si>
  <si>
    <t>Campus Pt.</t>
  </si>
  <si>
    <t>CA072224</t>
  </si>
  <si>
    <t>Carpinteria City</t>
  </si>
  <si>
    <t>CA531801</t>
  </si>
  <si>
    <t>Carpinteria State</t>
  </si>
  <si>
    <t>CA108798</t>
  </si>
  <si>
    <t>Coal Oil Point</t>
  </si>
  <si>
    <t>CA388406</t>
  </si>
  <si>
    <t>Depressions</t>
  </si>
  <si>
    <t>CA594449</t>
  </si>
  <si>
    <t>Devereaux</t>
  </si>
  <si>
    <t>CA218180</t>
  </si>
  <si>
    <t>East Beach</t>
  </si>
  <si>
    <t>CA402275</t>
  </si>
  <si>
    <t>El Capitan State Beach</t>
  </si>
  <si>
    <t>CA364543</t>
  </si>
  <si>
    <t>Ellwood</t>
  </si>
  <si>
    <t>CA957734</t>
  </si>
  <si>
    <t>Gaviota Beach</t>
  </si>
  <si>
    <t>CA125649</t>
  </si>
  <si>
    <t>Goleta Beach</t>
  </si>
  <si>
    <t>CA210598</t>
  </si>
  <si>
    <t>Guadalupe Dunes</t>
  </si>
  <si>
    <t>CA500723</t>
  </si>
  <si>
    <t>Hammonds</t>
  </si>
  <si>
    <t>CA813779</t>
  </si>
  <si>
    <t>Haskell's</t>
  </si>
  <si>
    <t>CA337598</t>
  </si>
  <si>
    <t>Hope Ranch</t>
  </si>
  <si>
    <t>CA811292</t>
  </si>
  <si>
    <t>Isla Vista Beach</t>
  </si>
  <si>
    <t>CA768187</t>
  </si>
  <si>
    <t>Jalama Beach</t>
  </si>
  <si>
    <t>CA576166</t>
  </si>
  <si>
    <t>Leadbetter</t>
  </si>
  <si>
    <t>CA826264</t>
  </si>
  <si>
    <t>Loon Point</t>
  </si>
  <si>
    <t>CA869563</t>
  </si>
  <si>
    <t>Mesa Lane</t>
  </si>
  <si>
    <t>CA526846</t>
  </si>
  <si>
    <t>Miramar</t>
  </si>
  <si>
    <t>CA742755</t>
  </si>
  <si>
    <t>CA220867</t>
  </si>
  <si>
    <t>Padaro Lane</t>
  </si>
  <si>
    <t>CA817952</t>
  </si>
  <si>
    <t>Refugio State Beach</t>
  </si>
  <si>
    <t>CA323035</t>
  </si>
  <si>
    <t>Rincon Beach</t>
  </si>
  <si>
    <t>CA740059</t>
  </si>
  <si>
    <t>Sands Beach at Coal Oil Point</t>
  </si>
  <si>
    <t>CA417649</t>
  </si>
  <si>
    <t>Santa Claus Lane</t>
  </si>
  <si>
    <t>CA623591</t>
  </si>
  <si>
    <t>Summerland Beach</t>
  </si>
  <si>
    <t>CA331636</t>
  </si>
  <si>
    <t>Surf Beach</t>
  </si>
  <si>
    <t>CA817100</t>
  </si>
  <si>
    <t>West Beach</t>
  </si>
  <si>
    <t>SANTA CRUZ</t>
  </si>
  <si>
    <t>CA884801</t>
  </si>
  <si>
    <t>Beercan Beach</t>
  </si>
  <si>
    <t>CA880471</t>
  </si>
  <si>
    <t>Capitola City Beach</t>
  </si>
  <si>
    <t>CA319620</t>
  </si>
  <si>
    <t>Corcoran Lagoon Beach</t>
  </si>
  <si>
    <t>CA202251</t>
  </si>
  <si>
    <t>Cowell Beach</t>
  </si>
  <si>
    <t>CA777037</t>
  </si>
  <si>
    <t>CA623993</t>
  </si>
  <si>
    <t>Hooper's Beach</t>
  </si>
  <si>
    <t>CA923141</t>
  </si>
  <si>
    <t>Lighthouse Beach</t>
  </si>
  <si>
    <t>CA905766</t>
  </si>
  <si>
    <t>Main Beach</t>
  </si>
  <si>
    <t>CA386604</t>
  </si>
  <si>
    <t>Manresa State Beach</t>
  </si>
  <si>
    <t>CA052127</t>
  </si>
  <si>
    <t>Mitchell's Cove Beach</t>
  </si>
  <si>
    <t>CA283387</t>
  </si>
  <si>
    <t>Moran Lake, County Beach</t>
  </si>
  <si>
    <t>CA551260</t>
  </si>
  <si>
    <t>Natural Bridges State Beach</t>
  </si>
  <si>
    <t>CA490613</t>
  </si>
  <si>
    <t>Neary Lagoon mouth</t>
  </si>
  <si>
    <t>CA142294</t>
  </si>
  <si>
    <t>New Brighton State Beach</t>
  </si>
  <si>
    <t>CA685699</t>
  </si>
  <si>
    <t>Pajaro Dunes Beach</t>
  </si>
  <si>
    <t>CA175181</t>
  </si>
  <si>
    <t>Pleasure Point Beach</t>
  </si>
  <si>
    <t>CA879762</t>
  </si>
  <si>
    <t>Rio del Mar Beach</t>
  </si>
  <si>
    <t>CA806872</t>
  </si>
  <si>
    <t>San Vicente Beach</t>
  </si>
  <si>
    <t>CA653540</t>
  </si>
  <si>
    <t>Schwan Lake</t>
  </si>
  <si>
    <t>CA275996</t>
  </si>
  <si>
    <t>Scott Creek Beach</t>
  </si>
  <si>
    <t>CA116523</t>
  </si>
  <si>
    <t>Seabright Beach</t>
  </si>
  <si>
    <t>CA949186</t>
  </si>
  <si>
    <t>Seacliff State Beach</t>
  </si>
  <si>
    <t>CA698626</t>
  </si>
  <si>
    <t>Seascape Beach</t>
  </si>
  <si>
    <t>CA857727</t>
  </si>
  <si>
    <t>Sunny Cove Beach</t>
  </si>
  <si>
    <t>CA121027</t>
  </si>
  <si>
    <t>Sunset State Beach</t>
  </si>
  <si>
    <t>CA556875</t>
  </si>
  <si>
    <t>Trestle Beach</t>
  </si>
  <si>
    <t>CA287444</t>
  </si>
  <si>
    <t>Twin Lakes State Beach</t>
  </si>
  <si>
    <t>CA432374</t>
  </si>
  <si>
    <t>Waddell Creek Beach</t>
  </si>
  <si>
    <t>SONOMA</t>
  </si>
  <si>
    <t>CA603369</t>
  </si>
  <si>
    <t>Black Point</t>
  </si>
  <si>
    <t>CA667461</t>
  </si>
  <si>
    <t>Campbell Cove State Beach</t>
  </si>
  <si>
    <t>CA350750</t>
  </si>
  <si>
    <t>Doran Regional Park Beach</t>
  </si>
  <si>
    <t>CA588340</t>
  </si>
  <si>
    <t>Goat Rock State Park Beach</t>
  </si>
  <si>
    <t>CA368083</t>
  </si>
  <si>
    <t>Gualala Regional Park Beach</t>
  </si>
  <si>
    <t>CA728616</t>
  </si>
  <si>
    <t>Salmon Creek State Park Beach</t>
  </si>
  <si>
    <t>CA986324</t>
  </si>
  <si>
    <t>Still Water Cove Regional Park Beach</t>
  </si>
  <si>
    <t>VENTURA</t>
  </si>
  <si>
    <t>CA861949</t>
  </si>
  <si>
    <t>County Line Beach</t>
  </si>
  <si>
    <t>CA422051</t>
  </si>
  <si>
    <t>Deer Creek Beach</t>
  </si>
  <si>
    <t>CA180368</t>
  </si>
  <si>
    <t>Emma Woods State Beach</t>
  </si>
  <si>
    <t>CA612137</t>
  </si>
  <si>
    <t>Faria County Park Beach</t>
  </si>
  <si>
    <t>CA010024</t>
  </si>
  <si>
    <t>Hobie Beach</t>
  </si>
  <si>
    <t>CA666398</t>
  </si>
  <si>
    <t>Hobson County Park</t>
  </si>
  <si>
    <t>CA535498</t>
  </si>
  <si>
    <t>Hollywood Beach</t>
  </si>
  <si>
    <t>CA659485</t>
  </si>
  <si>
    <t>Kiddie Beach</t>
  </si>
  <si>
    <t>CA787106</t>
  </si>
  <si>
    <t>La Conchita Beach</t>
  </si>
  <si>
    <t>CA269065</t>
  </si>
  <si>
    <t>Mandos Cove Beach</t>
  </si>
  <si>
    <t>CA700919</t>
  </si>
  <si>
    <t>Marina Park Beach</t>
  </si>
  <si>
    <t>CA447721</t>
  </si>
  <si>
    <t>McGrath State Beach</t>
  </si>
  <si>
    <t>CA290948</t>
  </si>
  <si>
    <t>Mussel Shoals Beach</t>
  </si>
  <si>
    <t>CA613272</t>
  </si>
  <si>
    <t>Oil Piers Beach</t>
  </si>
  <si>
    <t>CA831072</t>
  </si>
  <si>
    <t>Ormond Beach</t>
  </si>
  <si>
    <t>CA429274</t>
  </si>
  <si>
    <t>Oxnard Beach</t>
  </si>
  <si>
    <t>CA142708</t>
  </si>
  <si>
    <t>Oxnard Beach Park</t>
  </si>
  <si>
    <t>CA651558</t>
  </si>
  <si>
    <t>Penninsula Beach</t>
  </si>
  <si>
    <t>CA170635</t>
  </si>
  <si>
    <t>Point Mugu Beach</t>
  </si>
  <si>
    <t>CA022378</t>
  </si>
  <si>
    <t>Port Hueneme Beach Park</t>
  </si>
  <si>
    <t>CA504816</t>
  </si>
  <si>
    <t>Promenade Park Beach</t>
  </si>
  <si>
    <t>CA527007</t>
  </si>
  <si>
    <t>CA752578</t>
  </si>
  <si>
    <t>Rincon Creek</t>
  </si>
  <si>
    <t>CA964101</t>
  </si>
  <si>
    <t>Rincon Parkway North</t>
  </si>
  <si>
    <t>CA156348</t>
  </si>
  <si>
    <t>San Buenaventura State Beach</t>
  </si>
  <si>
    <t>CA380548</t>
  </si>
  <si>
    <t>Seaside Wilderness Park Beach</t>
  </si>
  <si>
    <t>CA145203</t>
  </si>
  <si>
    <t>Silverstrand Beach</t>
  </si>
  <si>
    <t>CA844317</t>
  </si>
  <si>
    <t>Solimar Beach</t>
  </si>
  <si>
    <t>CA571923</t>
  </si>
  <si>
    <t>South Jetty Beach</t>
  </si>
  <si>
    <t>CA073594</t>
  </si>
  <si>
    <t>Staircase Beach</t>
  </si>
  <si>
    <t>CA981265</t>
  </si>
  <si>
    <t>Surfers Knoll Beach</t>
  </si>
  <si>
    <t>CA826630</t>
  </si>
  <si>
    <t>Surfers Point at Seaside</t>
  </si>
  <si>
    <t>CA225313</t>
  </si>
  <si>
    <t>Sycamore Cove Beach</t>
  </si>
  <si>
    <t>CA011231</t>
  </si>
  <si>
    <t>Thornhill Broome Beach</t>
  </si>
  <si>
    <t>CA433025</t>
  </si>
  <si>
    <t>Ventura River</t>
  </si>
  <si>
    <t>RATIO; ENTERO; FECAL_COL</t>
  </si>
  <si>
    <t>FECAL_COL; RATIO; ENTERO</t>
  </si>
  <si>
    <t>FECAL_COL; ENTERO</t>
  </si>
  <si>
    <t>TOTAL_COL</t>
  </si>
  <si>
    <t>CA945873</t>
  </si>
  <si>
    <t>FECAL_COL</t>
  </si>
  <si>
    <t>ENTERO; FECAL_COL</t>
  </si>
  <si>
    <t>CA126384</t>
  </si>
  <si>
    <t>ENTERO; TOTAL_COL; FECAL_COL</t>
  </si>
  <si>
    <t>ENTERO; FECAL_COL; TOTAL_COL</t>
  </si>
  <si>
    <t>FECAL_COL; TOTAL_COL</t>
  </si>
  <si>
    <t>ENTERO; TOTAL_COL</t>
  </si>
  <si>
    <t>TOTAL_COL; ENTERO; FECAL_COL</t>
  </si>
  <si>
    <t>FECAL_COL; ENTERO; TOTAL_COL</t>
  </si>
  <si>
    <t>FECAL_COL; TOTAL_COL; ENTERO</t>
  </si>
  <si>
    <t>TOTAL_COL; FECAL_COL; ENTERO</t>
  </si>
  <si>
    <t>FECAL_COL; RATIO</t>
  </si>
  <si>
    <t>RATIO; FECAL_COL</t>
  </si>
  <si>
    <t>ENTERO; FECAL_COL; RATIO</t>
  </si>
  <si>
    <t>RATIO</t>
  </si>
  <si>
    <t>ENTERO; RATIO; FECAL_COL</t>
  </si>
  <si>
    <r>
      <t xml:space="preserve">    </t>
    </r>
    <r>
      <rPr>
        <b/>
        <i/>
        <sz val="8"/>
        <rFont val="Arial"/>
        <family val="2"/>
      </rPr>
      <t>Note</t>
    </r>
    <r>
      <rPr>
        <b/>
        <sz val="8"/>
        <rFont val="Arial"/>
        <family val="2"/>
      </rPr>
      <t>: California includes region- and county-wide areas in their PRAWN list (see below). EPA does</t>
    </r>
  </si>
  <si>
    <t xml:space="preserve">               not include these areas in the summary statistics.</t>
  </si>
  <si>
    <t xml:space="preserve">     All Beaches</t>
  </si>
  <si>
    <t xml:space="preserve">     All Monterey County Beaches</t>
  </si>
  <si>
    <t>CA578344</t>
  </si>
  <si>
    <t xml:space="preserve">     All Orange County Ocean and Bay Beaches</t>
  </si>
  <si>
    <t>CA238450</t>
  </si>
  <si>
    <t xml:space="preserve">     Coastal Sites (all)</t>
  </si>
  <si>
    <t>CA215726</t>
  </si>
  <si>
    <t xml:space="preserve">     south and cntrl county beaches</t>
  </si>
  <si>
    <t>CA918763</t>
  </si>
  <si>
    <t xml:space="preserve">     south county beaches</t>
  </si>
  <si>
    <t>MONTHS</t>
  </si>
  <si>
    <t>PER_YEAR</t>
  </si>
  <si>
    <t>PER_DAY</t>
  </si>
  <si>
    <t>Note:  For those beaches with a 7 month swimming season, EPA assumes the beach season runs from April 1 thorough October 31.</t>
  </si>
  <si>
    <t>FECAL_COL:</t>
  </si>
  <si>
    <t>TOTAL_COL:</t>
  </si>
  <si>
    <t>RATIO:</t>
  </si>
  <si>
    <t>SEWAGE:</t>
  </si>
  <si>
    <t>Alameda</t>
  </si>
  <si>
    <t>Crown Beach (Alameda Co)</t>
  </si>
  <si>
    <t>Contra Costa</t>
  </si>
  <si>
    <t>CA826873</t>
  </si>
  <si>
    <t>Keller Beach (Contra Costa Co)</t>
  </si>
  <si>
    <t>Palos Verdes Beach</t>
  </si>
  <si>
    <t>ALAMEDA</t>
  </si>
  <si>
    <t>Crown Beach</t>
  </si>
  <si>
    <t>CONTRA COSTA</t>
  </si>
  <si>
    <t>Keller Beach</t>
  </si>
  <si>
    <t>Corona del Mar State Beach</t>
  </si>
  <si>
    <t>Emerald Bay</t>
  </si>
  <si>
    <t>Little Corona - Cameo Shores</t>
  </si>
  <si>
    <t>Salt Creek Beach Park</t>
  </si>
  <si>
    <t>CA</t>
  </si>
  <si>
    <t>CA580154</t>
  </si>
  <si>
    <t>Alameda Point</t>
  </si>
  <si>
    <t>CA549911</t>
  </si>
  <si>
    <t>Beach length (FT)</t>
  </si>
  <si>
    <t>Marina Del Rey Beach - Mothers Beach</t>
  </si>
  <si>
    <t>CA183895</t>
  </si>
  <si>
    <t>Royal Palms State Beach</t>
  </si>
  <si>
    <t>Miller Park</t>
  </si>
  <si>
    <t>Rodeo Beach</t>
  </si>
  <si>
    <t>Spanish Bay Beach</t>
  </si>
  <si>
    <t>CA674616</t>
  </si>
  <si>
    <t>Kiteboard Beach</t>
  </si>
  <si>
    <t>CA400333</t>
  </si>
  <si>
    <t>Oyster Point Marina</t>
  </si>
  <si>
    <t>Gaviota State Beach</t>
  </si>
  <si>
    <t>Hope Ranch Beach</t>
  </si>
  <si>
    <t>Incomplete</t>
  </si>
  <si>
    <t>PREEMPT</t>
  </si>
  <si>
    <t>SEWER_LINE</t>
  </si>
  <si>
    <t>ENTERO; RATIO; TOTAL_COL; FECAL_COL</t>
  </si>
  <si>
    <t>ENTERO; PREEMPT</t>
  </si>
  <si>
    <t>ENTERO; RATIO</t>
  </si>
  <si>
    <t>FECAL_COL; ENTERO; RATIO</t>
  </si>
  <si>
    <t>FECAL_COL; TOTAL_COL; ENTERO; RATIO</t>
  </si>
  <si>
    <t>ENTERO; FECAL_COL; TOTAL_COL; RATIO</t>
  </si>
  <si>
    <t>PREEMPT; ENTERO; FECAL_COL; TOTAL_COL; RATIO</t>
  </si>
  <si>
    <t>ENTERO; TOTAL_COL; RATIO</t>
  </si>
  <si>
    <t>ENTERO; FECAL_COL; RATIO; TOTAL_COL</t>
  </si>
  <si>
    <t>ENTERO; RATIO; TOTAL_COL</t>
  </si>
  <si>
    <t>FECAL_COL; RATIO; TOTAL_COL</t>
  </si>
  <si>
    <t>RATIO; TOTAL_COL</t>
  </si>
  <si>
    <t>ENTERO; RATIO; TOTAL_COL; PREEMPT; FECAL_COL</t>
  </si>
  <si>
    <t>RATIO; PREEMPT; FECAL_COL</t>
  </si>
  <si>
    <t>ENTERO; PREEMPT; RATIO; FECAL_COL</t>
  </si>
  <si>
    <t>TOTAL_COL; ENTERO</t>
  </si>
  <si>
    <t>RATIO; ENTERO; FECAL_COL; TOTAL_COL</t>
  </si>
  <si>
    <t>RATIO; ENTERO</t>
  </si>
  <si>
    <t>PREEMPT; ENTERO</t>
  </si>
  <si>
    <t>FECAL_COL; TOTAL_COL; RATIO; ENTERO</t>
  </si>
  <si>
    <t>TOTAL_COL; FECAL_COL; ENTERO; RATIO</t>
  </si>
  <si>
    <t>PREEMPT; ENTERO; RATIO</t>
  </si>
  <si>
    <t>PREEMPT; ENTERO; FECAL_COL</t>
  </si>
  <si>
    <t>UNKNOWN; CSO</t>
  </si>
  <si>
    <t>CA298722</t>
  </si>
  <si>
    <t>Aliso County Beach</t>
  </si>
  <si>
    <t>TOTAL_COL; FECAL_COL</t>
  </si>
  <si>
    <t>TOTAL_COL; PREEMPT; ENTERO; FECAL_COL</t>
  </si>
  <si>
    <t>FECAL_COL; ENTERO; PREEMPT</t>
  </si>
  <si>
    <t>TOTAL_COL; RATIO; FECAL_COL</t>
  </si>
  <si>
    <t>RATIO; ENTERO; PREEMPT</t>
  </si>
  <si>
    <t>ENTERO; PREEMPT; FECAL_COL</t>
  </si>
  <si>
    <t>PREEMPT; FECAL_COL; RATIO; ENTERO</t>
  </si>
  <si>
    <t>FECAL_COL; ENTERO; PREEMPT; RATIO</t>
  </si>
  <si>
    <t>TOTAL_COL; PREEMPT</t>
  </si>
  <si>
    <t>ENTERO; FECAL_COL; PREEMPT; RATIO</t>
  </si>
  <si>
    <t>FECAL_COL; TOTAL_COL; ENTERO; RATI; PREEMPT</t>
  </si>
  <si>
    <t>SEWER_LINE:</t>
  </si>
  <si>
    <t>2011 ACTIONS SUMMARY</t>
  </si>
  <si>
    <t>2011 ACTIONS DURATION SUMMARY</t>
  </si>
  <si>
    <t>2011 BEACH DAYS SUMMARY</t>
  </si>
  <si>
    <t>Beach action in 2011?</t>
  </si>
  <si>
    <t>New</t>
  </si>
  <si>
    <t xml:space="preserve">Beach-specific advisories or closings issued by the reporting state or local governments. An action is recorded for a beach even if only a portion of the beach is affected. See "2011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</si>
</sst>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5" fillId="3" borderId="2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64" fontId="17" fillId="0" borderId="0" xfId="0" applyNumberFormat="1" applyFont="1" applyFill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0" fontId="17" fillId="0" borderId="0" xfId="0" applyFont="1" applyFill="1" applyAlignment="1">
      <alignment horizontal="center" vertic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workbookViewId="0">
      <selection activeCell="AA10" sqref="AA10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225" t="s">
        <v>37</v>
      </c>
      <c r="D1" s="227"/>
      <c r="E1" s="227"/>
      <c r="F1" s="226"/>
      <c r="G1" s="66"/>
      <c r="H1" s="225" t="s">
        <v>39</v>
      </c>
      <c r="I1" s="225"/>
      <c r="J1" s="225"/>
      <c r="K1" s="51"/>
      <c r="L1" s="225" t="s">
        <v>43</v>
      </c>
      <c r="M1" s="226"/>
      <c r="N1" s="226"/>
      <c r="O1" s="226"/>
      <c r="P1" s="226"/>
      <c r="Q1" s="226"/>
      <c r="R1" s="51"/>
      <c r="S1" s="225" t="s">
        <v>42</v>
      </c>
      <c r="T1" s="226"/>
      <c r="U1" s="226"/>
    </row>
    <row r="2" spans="1:21" ht="88.5" customHeight="1" x14ac:dyDescent="0.2">
      <c r="A2" s="4" t="s">
        <v>12</v>
      </c>
      <c r="B2" s="4"/>
      <c r="C2" s="3" t="s">
        <v>41</v>
      </c>
      <c r="D2" s="3" t="s">
        <v>45</v>
      </c>
      <c r="E2" s="3" t="s">
        <v>46</v>
      </c>
      <c r="F2" s="3" t="s">
        <v>154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ht="12.75" customHeight="1" x14ac:dyDescent="0.2">
      <c r="A3" s="48" t="s">
        <v>1068</v>
      </c>
      <c r="B3" s="170"/>
      <c r="C3" s="47">
        <v>2</v>
      </c>
      <c r="D3" s="47">
        <v>2</v>
      </c>
      <c r="E3" s="171">
        <f t="shared" ref="E3:E8" si="0">D3/C3</f>
        <v>1</v>
      </c>
      <c r="F3" s="47">
        <v>2.96</v>
      </c>
      <c r="G3" s="47"/>
      <c r="H3" s="47">
        <v>1</v>
      </c>
      <c r="I3" s="47">
        <v>0</v>
      </c>
      <c r="J3" s="171">
        <f t="shared" ref="J3:J20" si="1">H3/D3</f>
        <v>0.5</v>
      </c>
      <c r="K3" s="47"/>
      <c r="L3" s="172">
        <v>5</v>
      </c>
      <c r="M3" s="47">
        <v>2</v>
      </c>
      <c r="N3" s="47">
        <v>1</v>
      </c>
      <c r="O3" s="47">
        <v>2</v>
      </c>
      <c r="P3" s="47">
        <v>0</v>
      </c>
      <c r="Q3" s="47">
        <v>0</v>
      </c>
      <c r="R3" s="47"/>
      <c r="S3" s="172">
        <v>428</v>
      </c>
      <c r="T3" s="178">
        <f>'Beach Days'!H5</f>
        <v>12</v>
      </c>
      <c r="U3" s="173">
        <f t="shared" ref="U3:U4" si="2">T3/S3</f>
        <v>2.8037383177570093E-2</v>
      </c>
    </row>
    <row r="4" spans="1:21" ht="12.75" customHeight="1" x14ac:dyDescent="0.2">
      <c r="A4" s="48" t="s">
        <v>1070</v>
      </c>
      <c r="B4" s="170"/>
      <c r="C4" s="47">
        <v>1</v>
      </c>
      <c r="D4" s="47">
        <v>1</v>
      </c>
      <c r="E4" s="171">
        <f t="shared" si="0"/>
        <v>1</v>
      </c>
      <c r="F4" s="47">
        <v>1.25</v>
      </c>
      <c r="G4" s="47"/>
      <c r="H4" s="47">
        <v>1</v>
      </c>
      <c r="I4" s="47">
        <v>0</v>
      </c>
      <c r="J4" s="171">
        <f t="shared" si="1"/>
        <v>1</v>
      </c>
      <c r="K4" s="47"/>
      <c r="L4" s="172">
        <v>4</v>
      </c>
      <c r="M4" s="47">
        <v>2</v>
      </c>
      <c r="N4" s="47">
        <v>1</v>
      </c>
      <c r="O4" s="47">
        <v>1</v>
      </c>
      <c r="P4" s="47">
        <v>0</v>
      </c>
      <c r="Q4" s="47">
        <v>0</v>
      </c>
      <c r="R4" s="47"/>
      <c r="S4" s="172">
        <v>214</v>
      </c>
      <c r="T4" s="178">
        <f>'Beach Days'!H8</f>
        <v>9</v>
      </c>
      <c r="U4" s="173">
        <f t="shared" si="2"/>
        <v>4.2056074766355138E-2</v>
      </c>
    </row>
    <row r="5" spans="1:21" x14ac:dyDescent="0.2">
      <c r="A5" s="27" t="s">
        <v>155</v>
      </c>
      <c r="B5" s="174"/>
      <c r="C5" s="27">
        <f>Monitoring!$B$20</f>
        <v>12</v>
      </c>
      <c r="D5" s="27">
        <f>Monitoring!$F$20</f>
        <v>12</v>
      </c>
      <c r="E5" s="171">
        <f t="shared" si="0"/>
        <v>1</v>
      </c>
      <c r="F5" s="175">
        <f>Monitoring!$J$20</f>
        <v>41.239999999999995</v>
      </c>
      <c r="G5" s="169"/>
      <c r="H5" s="176">
        <v>0</v>
      </c>
      <c r="I5" s="176">
        <f t="shared" ref="I5:I20" si="3">D5-H5</f>
        <v>12</v>
      </c>
      <c r="J5" s="171">
        <f t="shared" si="1"/>
        <v>0</v>
      </c>
      <c r="K5" s="169"/>
      <c r="L5" s="169">
        <v>0</v>
      </c>
      <c r="M5" s="177" t="s">
        <v>40</v>
      </c>
      <c r="N5" s="177" t="s">
        <v>40</v>
      </c>
      <c r="O5" s="177" t="s">
        <v>40</v>
      </c>
      <c r="P5" s="177" t="s">
        <v>40</v>
      </c>
      <c r="Q5" s="177" t="s">
        <v>40</v>
      </c>
      <c r="R5" s="169"/>
      <c r="S5" s="178">
        <f>'Beach Days'!E22</f>
        <v>2568</v>
      </c>
      <c r="T5" s="178">
        <f>'Beach Days'!H22</f>
        <v>0</v>
      </c>
      <c r="U5" s="173">
        <f>T5/S5</f>
        <v>0</v>
      </c>
    </row>
    <row r="6" spans="1:21" x14ac:dyDescent="0.2">
      <c r="A6" s="27" t="s">
        <v>180</v>
      </c>
      <c r="B6" s="174"/>
      <c r="C6" s="47">
        <f>Monitoring!$B$50</f>
        <v>28</v>
      </c>
      <c r="D6" s="27">
        <f>Monitoring!$F$50</f>
        <v>28</v>
      </c>
      <c r="E6" s="171">
        <f t="shared" si="0"/>
        <v>1</v>
      </c>
      <c r="F6" s="175">
        <f>Monitoring!$J$50</f>
        <v>52.029999999999987</v>
      </c>
      <c r="G6" s="169"/>
      <c r="H6" s="176">
        <v>5</v>
      </c>
      <c r="I6" s="176">
        <f t="shared" si="3"/>
        <v>23</v>
      </c>
      <c r="J6" s="171">
        <f t="shared" si="1"/>
        <v>0.17857142857142858</v>
      </c>
      <c r="K6" s="169"/>
      <c r="L6" s="169">
        <f>'Action Durations'!D14</f>
        <v>16</v>
      </c>
      <c r="M6" s="176">
        <f>'Action Durations'!G14</f>
        <v>13</v>
      </c>
      <c r="N6" s="176">
        <f>'Action Durations'!H14</f>
        <v>0</v>
      </c>
      <c r="O6" s="176">
        <f>'Action Durations'!I14</f>
        <v>0</v>
      </c>
      <c r="P6" s="176">
        <f>'Action Durations'!J14</f>
        <v>3</v>
      </c>
      <c r="Q6" s="176">
        <f>'Action Durations'!K14</f>
        <v>0</v>
      </c>
      <c r="R6" s="169"/>
      <c r="S6" s="178">
        <f>'Beach Days'!E52</f>
        <v>5992</v>
      </c>
      <c r="T6" s="178">
        <f>'Beach Days'!H52</f>
        <v>44</v>
      </c>
      <c r="U6" s="173">
        <f>T6/S6</f>
        <v>7.3431241655540717E-3</v>
      </c>
    </row>
    <row r="7" spans="1:21" x14ac:dyDescent="0.2">
      <c r="A7" s="27" t="s">
        <v>237</v>
      </c>
      <c r="B7" s="174"/>
      <c r="C7" s="47">
        <f>Monitoring!$B$101</f>
        <v>49</v>
      </c>
      <c r="D7" s="27">
        <f>Monitoring!$F$101</f>
        <v>49</v>
      </c>
      <c r="E7" s="171">
        <f t="shared" si="0"/>
        <v>1</v>
      </c>
      <c r="F7" s="175">
        <f>Monitoring!$J$101</f>
        <v>52.175000000000004</v>
      </c>
      <c r="G7" s="169"/>
      <c r="H7" s="176">
        <v>16</v>
      </c>
      <c r="I7" s="176">
        <f t="shared" si="3"/>
        <v>33</v>
      </c>
      <c r="J7" s="171">
        <f t="shared" si="1"/>
        <v>0.32653061224489793</v>
      </c>
      <c r="K7" s="169"/>
      <c r="L7" s="169">
        <f>'Action Durations'!D32</f>
        <v>230</v>
      </c>
      <c r="M7" s="176">
        <f>'Action Durations'!G32</f>
        <v>77</v>
      </c>
      <c r="N7" s="176">
        <f>'Action Durations'!H32</f>
        <v>48</v>
      </c>
      <c r="O7" s="176">
        <f>'Action Durations'!I32</f>
        <v>76</v>
      </c>
      <c r="P7" s="176">
        <f>'Action Durations'!J32</f>
        <v>24</v>
      </c>
      <c r="Q7" s="176">
        <f>'Action Durations'!K32</f>
        <v>5</v>
      </c>
      <c r="R7" s="169"/>
      <c r="S7" s="178">
        <f>'Beach Days'!E103</f>
        <v>17885</v>
      </c>
      <c r="T7" s="178">
        <f>'Beach Days'!H103</f>
        <v>1101</v>
      </c>
      <c r="U7" s="173">
        <f>T7/S7</f>
        <v>6.1559966452334358E-2</v>
      </c>
    </row>
    <row r="8" spans="1:21" x14ac:dyDescent="0.2">
      <c r="A8" s="27" t="s">
        <v>334</v>
      </c>
      <c r="B8" s="174"/>
      <c r="C8" s="47">
        <f>Monitoring!$B$132</f>
        <v>29</v>
      </c>
      <c r="D8" s="27">
        <f>Monitoring!$F$132</f>
        <v>29</v>
      </c>
      <c r="E8" s="171">
        <f t="shared" si="0"/>
        <v>1</v>
      </c>
      <c r="F8" s="175">
        <f>Monitoring!$J$132</f>
        <v>30.750000000000004</v>
      </c>
      <c r="G8" s="169"/>
      <c r="H8" s="176">
        <v>12</v>
      </c>
      <c r="I8" s="176">
        <f t="shared" si="3"/>
        <v>17</v>
      </c>
      <c r="J8" s="171">
        <f t="shared" si="1"/>
        <v>0.41379310344827586</v>
      </c>
      <c r="K8" s="169"/>
      <c r="L8" s="169">
        <f>'Action Durations'!D46</f>
        <v>46</v>
      </c>
      <c r="M8" s="176">
        <f>'Action Durations'!G46</f>
        <v>2</v>
      </c>
      <c r="N8" s="176">
        <f>'Action Durations'!H46</f>
        <v>0</v>
      </c>
      <c r="O8" s="176">
        <f>'Action Durations'!I46</f>
        <v>38</v>
      </c>
      <c r="P8" s="176">
        <f>'Action Durations'!J46</f>
        <v>6</v>
      </c>
      <c r="Q8" s="176">
        <f>'Action Durations'!K46</f>
        <v>0</v>
      </c>
      <c r="R8" s="169"/>
      <c r="S8" s="178">
        <f>'Beach Days'!E134</f>
        <v>6206</v>
      </c>
      <c r="T8" s="178">
        <f>'Beach Days'!H134</f>
        <v>313</v>
      </c>
      <c r="U8" s="173">
        <f>T8/S8</f>
        <v>5.0435062842410568E-2</v>
      </c>
    </row>
    <row r="9" spans="1:21" x14ac:dyDescent="0.2">
      <c r="A9" s="27" t="s">
        <v>391</v>
      </c>
      <c r="B9" s="174"/>
      <c r="C9" s="47">
        <f>Monitoring!$B$155</f>
        <v>21</v>
      </c>
      <c r="D9" s="27">
        <f>Monitoring!$F$155</f>
        <v>21</v>
      </c>
      <c r="E9" s="171">
        <f t="shared" ref="E9:E19" si="4">D9/C9</f>
        <v>1</v>
      </c>
      <c r="F9" s="175">
        <f>Monitoring!$J$155</f>
        <v>16.259999999999998</v>
      </c>
      <c r="G9" s="169"/>
      <c r="H9" s="176">
        <v>0</v>
      </c>
      <c r="I9" s="176">
        <f t="shared" si="3"/>
        <v>21</v>
      </c>
      <c r="J9" s="171">
        <f t="shared" si="1"/>
        <v>0</v>
      </c>
      <c r="K9" s="169"/>
      <c r="L9" s="169">
        <v>0</v>
      </c>
      <c r="M9" s="177" t="s">
        <v>40</v>
      </c>
      <c r="N9" s="177" t="s">
        <v>40</v>
      </c>
      <c r="O9" s="177" t="s">
        <v>40</v>
      </c>
      <c r="P9" s="177" t="s">
        <v>40</v>
      </c>
      <c r="Q9" s="177" t="s">
        <v>40</v>
      </c>
      <c r="R9" s="169"/>
      <c r="S9" s="178">
        <f>'Beach Days'!E157</f>
        <v>4494</v>
      </c>
      <c r="T9" s="178">
        <f>'Beach Days'!H157</f>
        <v>0</v>
      </c>
      <c r="U9" s="173">
        <f t="shared" ref="U9:U19" si="5">T9/S9</f>
        <v>0</v>
      </c>
    </row>
    <row r="10" spans="1:21" x14ac:dyDescent="0.2">
      <c r="A10" s="27" t="s">
        <v>434</v>
      </c>
      <c r="B10" s="174"/>
      <c r="C10" s="47">
        <f>Monitoring!$B$182</f>
        <v>25</v>
      </c>
      <c r="D10" s="27">
        <f>Monitoring!$F$182</f>
        <v>25</v>
      </c>
      <c r="E10" s="171">
        <f t="shared" si="4"/>
        <v>1</v>
      </c>
      <c r="F10" s="175">
        <f>Monitoring!$J$182</f>
        <v>46.750000000000007</v>
      </c>
      <c r="G10" s="169"/>
      <c r="H10" s="176">
        <v>5</v>
      </c>
      <c r="I10" s="176">
        <f t="shared" si="3"/>
        <v>20</v>
      </c>
      <c r="J10" s="171">
        <f t="shared" si="1"/>
        <v>0.2</v>
      </c>
      <c r="K10" s="169"/>
      <c r="L10" s="169">
        <f>'Action Durations'!D53</f>
        <v>8</v>
      </c>
      <c r="M10" s="176">
        <f>'Action Durations'!G53</f>
        <v>4</v>
      </c>
      <c r="N10" s="176">
        <f>'Action Durations'!H53</f>
        <v>2</v>
      </c>
      <c r="O10" s="176">
        <f>'Action Durations'!I53</f>
        <v>1</v>
      </c>
      <c r="P10" s="176">
        <f>'Action Durations'!J53</f>
        <v>0</v>
      </c>
      <c r="Q10" s="176">
        <f>'Action Durations'!K53</f>
        <v>1</v>
      </c>
      <c r="R10" s="169"/>
      <c r="S10" s="178">
        <f>'Beach Days'!E184</f>
        <v>5350</v>
      </c>
      <c r="T10" s="178">
        <f>'Beach Days'!H184</f>
        <v>55</v>
      </c>
      <c r="U10" s="173">
        <f t="shared" si="5"/>
        <v>1.0280373831775701E-2</v>
      </c>
    </row>
    <row r="11" spans="1:21" x14ac:dyDescent="0.2">
      <c r="A11" s="27" t="s">
        <v>485</v>
      </c>
      <c r="B11" s="174"/>
      <c r="C11" s="47">
        <f>Monitoring!$B$212</f>
        <v>28</v>
      </c>
      <c r="D11" s="27">
        <f>Monitoring!$F$212</f>
        <v>28</v>
      </c>
      <c r="E11" s="171">
        <f t="shared" si="4"/>
        <v>1</v>
      </c>
      <c r="F11" s="175">
        <f>Monitoring!$J$212</f>
        <v>126.15</v>
      </c>
      <c r="G11" s="169"/>
      <c r="H11" s="176">
        <v>19</v>
      </c>
      <c r="I11" s="176">
        <f t="shared" si="3"/>
        <v>9</v>
      </c>
      <c r="J11" s="171">
        <f t="shared" si="1"/>
        <v>0.6785714285714286</v>
      </c>
      <c r="K11" s="169"/>
      <c r="L11" s="169">
        <f>'Action Durations'!D74</f>
        <v>159</v>
      </c>
      <c r="M11" s="176">
        <f>'Action Durations'!G74</f>
        <v>46</v>
      </c>
      <c r="N11" s="176">
        <f>'Action Durations'!H74</f>
        <v>55</v>
      </c>
      <c r="O11" s="176">
        <f>'Action Durations'!I74</f>
        <v>33</v>
      </c>
      <c r="P11" s="176">
        <f>'Action Durations'!J74</f>
        <v>21</v>
      </c>
      <c r="Q11" s="176">
        <f>'Action Durations'!K74</f>
        <v>4</v>
      </c>
      <c r="R11" s="169"/>
      <c r="S11" s="178">
        <f>'Beach Days'!E215</f>
        <v>10585</v>
      </c>
      <c r="T11" s="178">
        <f>'Beach Days'!H215</f>
        <v>830</v>
      </c>
      <c r="U11" s="173">
        <f t="shared" si="5"/>
        <v>7.8412848370335381E-2</v>
      </c>
    </row>
    <row r="12" spans="1:21" x14ac:dyDescent="0.2">
      <c r="A12" s="27" t="s">
        <v>534</v>
      </c>
      <c r="B12" s="174"/>
      <c r="C12" s="47">
        <f>Monitoring!$B$290</f>
        <v>76</v>
      </c>
      <c r="D12" s="27">
        <f>Monitoring!$F$290</f>
        <v>76</v>
      </c>
      <c r="E12" s="171">
        <f t="shared" si="4"/>
        <v>1</v>
      </c>
      <c r="F12" s="175">
        <f>Monitoring!$J$290</f>
        <v>161.85</v>
      </c>
      <c r="G12" s="169"/>
      <c r="H12" s="176">
        <v>25</v>
      </c>
      <c r="I12" s="176">
        <f t="shared" si="3"/>
        <v>51</v>
      </c>
      <c r="J12" s="171">
        <f t="shared" si="1"/>
        <v>0.32894736842105265</v>
      </c>
      <c r="K12" s="169"/>
      <c r="L12" s="169">
        <f>'Action Durations'!D101</f>
        <v>49</v>
      </c>
      <c r="M12" s="176">
        <f>'Action Durations'!G101</f>
        <v>8</v>
      </c>
      <c r="N12" s="176">
        <f>'Action Durations'!H101</f>
        <v>12</v>
      </c>
      <c r="O12" s="176">
        <f>'Action Durations'!I101</f>
        <v>16</v>
      </c>
      <c r="P12" s="176">
        <f>'Action Durations'!J101</f>
        <v>10</v>
      </c>
      <c r="Q12" s="176">
        <f>'Action Durations'!K101</f>
        <v>3</v>
      </c>
      <c r="R12" s="169"/>
      <c r="S12" s="178">
        <f>'Beach Days'!E293</f>
        <v>27740</v>
      </c>
      <c r="T12" s="178">
        <f>'Beach Days'!H293</f>
        <v>446</v>
      </c>
      <c r="U12" s="173">
        <f t="shared" si="5"/>
        <v>1.6077865897620763E-2</v>
      </c>
    </row>
    <row r="13" spans="1:21" ht="18" x14ac:dyDescent="0.2">
      <c r="A13" s="27" t="s">
        <v>686</v>
      </c>
      <c r="B13" s="174"/>
      <c r="C13" s="47">
        <f>Monitoring!$B$299</f>
        <v>7</v>
      </c>
      <c r="D13" s="27">
        <f>Monitoring!$F$299</f>
        <v>7</v>
      </c>
      <c r="E13" s="171">
        <f t="shared" si="4"/>
        <v>1</v>
      </c>
      <c r="F13" s="175">
        <f>Monitoring!$J$299</f>
        <v>10.67</v>
      </c>
      <c r="G13" s="169"/>
      <c r="H13" s="176">
        <v>5</v>
      </c>
      <c r="I13" s="176">
        <f t="shared" si="3"/>
        <v>2</v>
      </c>
      <c r="J13" s="171">
        <f t="shared" si="1"/>
        <v>0.7142857142857143</v>
      </c>
      <c r="K13" s="169"/>
      <c r="L13" s="169">
        <f>'Action Durations'!D108</f>
        <v>29</v>
      </c>
      <c r="M13" s="176">
        <f>'Action Durations'!G108</f>
        <v>16</v>
      </c>
      <c r="N13" s="176">
        <f>'Action Durations'!H108</f>
        <v>9</v>
      </c>
      <c r="O13" s="176">
        <f>'Action Durations'!I108</f>
        <v>4</v>
      </c>
      <c r="P13" s="176">
        <f>'Action Durations'!J108</f>
        <v>0</v>
      </c>
      <c r="Q13" s="176">
        <f>'Action Durations'!K108</f>
        <v>0</v>
      </c>
      <c r="R13" s="169"/>
      <c r="S13" s="178">
        <f>'Beach Days'!E302</f>
        <v>2555</v>
      </c>
      <c r="T13" s="178">
        <f>'Beach Days'!H302</f>
        <v>50</v>
      </c>
      <c r="U13" s="173">
        <f t="shared" si="5"/>
        <v>1.9569471624266144E-2</v>
      </c>
    </row>
    <row r="14" spans="1:21" ht="18" x14ac:dyDescent="0.2">
      <c r="A14" s="27" t="s">
        <v>699</v>
      </c>
      <c r="B14" s="174"/>
      <c r="C14" s="47">
        <f>Monitoring!$B$318</f>
        <v>17</v>
      </c>
      <c r="D14" s="27">
        <f>Monitoring!$F$318</f>
        <v>17</v>
      </c>
      <c r="E14" s="171">
        <f t="shared" si="4"/>
        <v>1</v>
      </c>
      <c r="F14" s="175">
        <f>Monitoring!$J$318</f>
        <v>24.689999999999998</v>
      </c>
      <c r="G14" s="169"/>
      <c r="H14" s="176">
        <v>7</v>
      </c>
      <c r="I14" s="176">
        <f t="shared" si="3"/>
        <v>10</v>
      </c>
      <c r="J14" s="171">
        <f t="shared" si="1"/>
        <v>0.41176470588235292</v>
      </c>
      <c r="K14" s="169"/>
      <c r="L14" s="169">
        <f>'Action Durations'!D117</f>
        <v>17</v>
      </c>
      <c r="M14" s="176">
        <f>'Action Durations'!G117</f>
        <v>17</v>
      </c>
      <c r="N14" s="176">
        <f>'Action Durations'!H117</f>
        <v>0</v>
      </c>
      <c r="O14" s="176">
        <f>'Action Durations'!I117</f>
        <v>0</v>
      </c>
      <c r="P14" s="176">
        <f>'Action Durations'!J117</f>
        <v>0</v>
      </c>
      <c r="Q14" s="176">
        <f>'Action Durations'!K117</f>
        <v>0</v>
      </c>
      <c r="R14" s="169"/>
      <c r="S14" s="178">
        <f>'Beach Days'!E321</f>
        <v>6205</v>
      </c>
      <c r="T14" s="178">
        <f>'Beach Days'!H321</f>
        <v>17</v>
      </c>
      <c r="U14" s="173">
        <f t="shared" si="5"/>
        <v>2.7397260273972603E-3</v>
      </c>
    </row>
    <row r="15" spans="1:21" x14ac:dyDescent="0.2">
      <c r="A15" s="27" t="s">
        <v>732</v>
      </c>
      <c r="B15" s="174"/>
      <c r="C15" s="47">
        <f>Monitoring!$B$363</f>
        <v>43</v>
      </c>
      <c r="D15" s="27">
        <f>Monitoring!$F$363</f>
        <v>41</v>
      </c>
      <c r="E15" s="171">
        <f t="shared" si="4"/>
        <v>0.95348837209302328</v>
      </c>
      <c r="F15" s="175">
        <f>Monitoring!$J$363</f>
        <v>37.732300000000009</v>
      </c>
      <c r="G15" s="169"/>
      <c r="H15" s="176">
        <v>19</v>
      </c>
      <c r="I15" s="176">
        <f t="shared" si="3"/>
        <v>22</v>
      </c>
      <c r="J15" s="171">
        <f t="shared" si="1"/>
        <v>0.46341463414634149</v>
      </c>
      <c r="K15" s="169"/>
      <c r="L15" s="169">
        <f>'Action Durations'!D138</f>
        <v>75</v>
      </c>
      <c r="M15" s="176">
        <f>'Action Durations'!G138</f>
        <v>0</v>
      </c>
      <c r="N15" s="176">
        <f>'Action Durations'!H138</f>
        <v>1</v>
      </c>
      <c r="O15" s="176">
        <f>'Action Durations'!I138</f>
        <v>31</v>
      </c>
      <c r="P15" s="176">
        <f>'Action Durations'!J138</f>
        <v>40</v>
      </c>
      <c r="Q15" s="176">
        <f>'Action Durations'!K138</f>
        <v>3</v>
      </c>
      <c r="R15" s="169"/>
      <c r="S15" s="178">
        <f>'Beach Days'!E366</f>
        <v>14965</v>
      </c>
      <c r="T15" s="178">
        <f>'Beach Days'!H366</f>
        <v>1014</v>
      </c>
      <c r="U15" s="173">
        <f t="shared" si="5"/>
        <v>6.7758102238556633E-2</v>
      </c>
    </row>
    <row r="16" spans="1:21" ht="18" x14ac:dyDescent="0.2">
      <c r="A16" s="27" t="s">
        <v>812</v>
      </c>
      <c r="B16" s="174"/>
      <c r="C16" s="47">
        <f>Monitoring!$B$399</f>
        <v>34</v>
      </c>
      <c r="D16" s="27">
        <f>Monitoring!$F$399</f>
        <v>34</v>
      </c>
      <c r="E16" s="171">
        <f t="shared" si="4"/>
        <v>1</v>
      </c>
      <c r="F16" s="175">
        <f>Monitoring!$J$399</f>
        <v>31.679999999999996</v>
      </c>
      <c r="G16" s="169"/>
      <c r="H16" s="176">
        <v>15</v>
      </c>
      <c r="I16" s="176">
        <f t="shared" si="3"/>
        <v>19</v>
      </c>
      <c r="J16" s="171">
        <f t="shared" si="1"/>
        <v>0.44117647058823528</v>
      </c>
      <c r="K16" s="169"/>
      <c r="L16" s="169">
        <f>'Action Durations'!D155</f>
        <v>76</v>
      </c>
      <c r="M16" s="176">
        <f>'Action Durations'!G155</f>
        <v>8</v>
      </c>
      <c r="N16" s="176">
        <f>'Action Durations'!H155</f>
        <v>17</v>
      </c>
      <c r="O16" s="176">
        <f>'Action Durations'!I155</f>
        <v>39</v>
      </c>
      <c r="P16" s="176">
        <f>'Action Durations'!J155</f>
        <v>12</v>
      </c>
      <c r="Q16" s="176">
        <f>'Action Durations'!K155</f>
        <v>0</v>
      </c>
      <c r="R16" s="169"/>
      <c r="S16" s="178">
        <f>'Beach Days'!E402</f>
        <v>12410</v>
      </c>
      <c r="T16" s="178">
        <f>'Beach Days'!H402</f>
        <v>441</v>
      </c>
      <c r="U16" s="173">
        <f t="shared" si="5"/>
        <v>3.5535858178887991E-2</v>
      </c>
    </row>
    <row r="17" spans="1:21" x14ac:dyDescent="0.2">
      <c r="A17" s="27" t="s">
        <v>880</v>
      </c>
      <c r="B17" s="174"/>
      <c r="C17" s="47">
        <f>Monitoring!$B$429</f>
        <v>28</v>
      </c>
      <c r="D17" s="27">
        <f>Monitoring!$F$429</f>
        <v>28</v>
      </c>
      <c r="E17" s="171">
        <f t="shared" si="4"/>
        <v>1</v>
      </c>
      <c r="F17" s="175">
        <f>Monitoring!$J$429</f>
        <v>16.380000000000003</v>
      </c>
      <c r="G17" s="169"/>
      <c r="H17" s="176">
        <v>5</v>
      </c>
      <c r="I17" s="176">
        <f t="shared" si="3"/>
        <v>23</v>
      </c>
      <c r="J17" s="171">
        <f t="shared" si="1"/>
        <v>0.17857142857142858</v>
      </c>
      <c r="K17" s="169"/>
      <c r="L17" s="169">
        <f>'Action Durations'!D162</f>
        <v>8</v>
      </c>
      <c r="M17" s="176">
        <f>'Action Durations'!G162</f>
        <v>0</v>
      </c>
      <c r="N17" s="176">
        <f>'Action Durations'!H162</f>
        <v>3</v>
      </c>
      <c r="O17" s="176">
        <f>'Action Durations'!I162</f>
        <v>1</v>
      </c>
      <c r="P17" s="176">
        <f>'Action Durations'!J162</f>
        <v>3</v>
      </c>
      <c r="Q17" s="176">
        <f>'Action Durations'!K162</f>
        <v>1</v>
      </c>
      <c r="R17" s="169"/>
      <c r="S17" s="178">
        <f>'Beach Days'!E432</f>
        <v>10220</v>
      </c>
      <c r="T17" s="178">
        <f>'Beach Days'!H432</f>
        <v>145</v>
      </c>
      <c r="U17" s="173">
        <f t="shared" si="5"/>
        <v>1.4187866927592954E-2</v>
      </c>
    </row>
    <row r="18" spans="1:21" x14ac:dyDescent="0.2">
      <c r="A18" s="27" t="s">
        <v>936</v>
      </c>
      <c r="B18" s="174"/>
      <c r="C18" s="47">
        <f>Monitoring!$B$438</f>
        <v>7</v>
      </c>
      <c r="D18" s="27">
        <f>Monitoring!$F$438</f>
        <v>7</v>
      </c>
      <c r="E18" s="173">
        <f t="shared" ref="E18" si="6">D18/C18</f>
        <v>1</v>
      </c>
      <c r="F18" s="175">
        <f>Monitoring!$J$438</f>
        <v>7.97</v>
      </c>
      <c r="G18" s="48"/>
      <c r="H18" s="179">
        <v>1</v>
      </c>
      <c r="I18" s="179">
        <f t="shared" si="3"/>
        <v>6</v>
      </c>
      <c r="J18" s="173">
        <f t="shared" si="1"/>
        <v>0.14285714285714285</v>
      </c>
      <c r="K18" s="48"/>
      <c r="L18" s="48">
        <f>'Action Durations'!D165</f>
        <v>1</v>
      </c>
      <c r="M18" s="179">
        <f>'Action Durations'!G165</f>
        <v>0</v>
      </c>
      <c r="N18" s="179">
        <f>'Action Durations'!H165</f>
        <v>0</v>
      </c>
      <c r="O18" s="179">
        <f>'Action Durations'!I165</f>
        <v>0</v>
      </c>
      <c r="P18" s="179">
        <f>'Action Durations'!J165</f>
        <v>1</v>
      </c>
      <c r="Q18" s="179">
        <f>'Action Durations'!K165</f>
        <v>0</v>
      </c>
      <c r="R18" s="48"/>
      <c r="S18" s="180">
        <f>'Beach Days'!E441</f>
        <v>2555</v>
      </c>
      <c r="T18" s="180">
        <f>'Beach Days'!H441</f>
        <v>15</v>
      </c>
      <c r="U18" s="173">
        <f t="shared" ref="U18" si="7">T18/S18</f>
        <v>5.8708414872798431E-3</v>
      </c>
    </row>
    <row r="19" spans="1:21" x14ac:dyDescent="0.2">
      <c r="A19" s="141" t="s">
        <v>951</v>
      </c>
      <c r="B19" s="174"/>
      <c r="C19" s="116">
        <f>Monitoring!$B$475</f>
        <v>35</v>
      </c>
      <c r="D19" s="141">
        <f>Monitoring!$F$475</f>
        <v>35</v>
      </c>
      <c r="E19" s="166">
        <f t="shared" si="4"/>
        <v>1</v>
      </c>
      <c r="F19" s="181">
        <f>Monitoring!$J$475</f>
        <v>25.449999999999996</v>
      </c>
      <c r="G19" s="58"/>
      <c r="H19" s="182">
        <v>11</v>
      </c>
      <c r="I19" s="182">
        <f t="shared" si="3"/>
        <v>24</v>
      </c>
      <c r="J19" s="166">
        <f t="shared" si="1"/>
        <v>0.31428571428571428</v>
      </c>
      <c r="K19" s="58"/>
      <c r="L19" s="58">
        <f>'Action Durations'!D178</f>
        <v>19</v>
      </c>
      <c r="M19" s="182">
        <f>'Action Durations'!G178</f>
        <v>11</v>
      </c>
      <c r="N19" s="182">
        <f>'Action Durations'!H178</f>
        <v>2</v>
      </c>
      <c r="O19" s="182">
        <f>'Action Durations'!I178</f>
        <v>6</v>
      </c>
      <c r="P19" s="182">
        <f>'Action Durations'!J178</f>
        <v>0</v>
      </c>
      <c r="Q19" s="182">
        <f>'Action Durations'!K178</f>
        <v>0</v>
      </c>
      <c r="R19" s="58"/>
      <c r="S19" s="168">
        <f>'Beach Days'!E478</f>
        <v>12775</v>
      </c>
      <c r="T19" s="168">
        <f>'Beach Days'!H478</f>
        <v>53</v>
      </c>
      <c r="U19" s="166">
        <f t="shared" si="5"/>
        <v>4.1487279843444224E-3</v>
      </c>
    </row>
    <row r="20" spans="1:21" x14ac:dyDescent="0.2">
      <c r="C20" s="12">
        <f>SUM(C3:C19)</f>
        <v>442</v>
      </c>
      <c r="D20" s="12">
        <f>SUM(D3:D19)</f>
        <v>440</v>
      </c>
      <c r="E20" s="17">
        <f>D20/C20</f>
        <v>0.99547511312217196</v>
      </c>
      <c r="F20" s="142">
        <f>SUM(F3:F19)</f>
        <v>685.98729999999989</v>
      </c>
      <c r="G20" s="12"/>
      <c r="H20" s="12">
        <f>SUM(H3:H19)</f>
        <v>147</v>
      </c>
      <c r="I20" s="16">
        <f t="shared" si="3"/>
        <v>293</v>
      </c>
      <c r="J20" s="17">
        <f t="shared" si="1"/>
        <v>0.33409090909090911</v>
      </c>
      <c r="K20" s="12"/>
      <c r="L20" s="12">
        <f>SUM(L3:L19)</f>
        <v>742</v>
      </c>
      <c r="M20" s="12">
        <f>SUM(M3:M19)</f>
        <v>206</v>
      </c>
      <c r="N20" s="12">
        <f t="shared" ref="N20:S20" si="8">SUM(N3:N19)</f>
        <v>151</v>
      </c>
      <c r="O20" s="12">
        <f t="shared" si="8"/>
        <v>248</v>
      </c>
      <c r="P20" s="12">
        <f t="shared" si="8"/>
        <v>120</v>
      </c>
      <c r="Q20" s="12">
        <f t="shared" si="8"/>
        <v>17</v>
      </c>
      <c r="R20" s="12"/>
      <c r="S20" s="10">
        <f t="shared" si="8"/>
        <v>143147</v>
      </c>
      <c r="T20" s="10">
        <f>SUM(T3:T19)</f>
        <v>4545</v>
      </c>
      <c r="U20" s="44">
        <f>T20/S20</f>
        <v>3.17505780770816E-2</v>
      </c>
    </row>
    <row r="21" spans="1:21" x14ac:dyDescent="0.2">
      <c r="C21" s="12"/>
      <c r="D21" s="12"/>
      <c r="E21" s="17"/>
      <c r="F21" s="10"/>
      <c r="G21" s="12"/>
      <c r="H21" s="12"/>
      <c r="I21" s="16"/>
      <c r="J21" s="17"/>
      <c r="K21" s="12"/>
      <c r="L21" s="12"/>
      <c r="M21" s="12"/>
      <c r="N21" s="12"/>
      <c r="O21" s="12"/>
      <c r="P21" s="12"/>
      <c r="Q21" s="12"/>
      <c r="R21" s="12"/>
      <c r="S21" s="10"/>
      <c r="T21" s="10"/>
      <c r="U21" s="44"/>
    </row>
    <row r="22" spans="1:21" x14ac:dyDescent="0.2">
      <c r="T22" s="18"/>
    </row>
    <row r="23" spans="1:21" x14ac:dyDescent="0.2">
      <c r="A23" s="71" t="s">
        <v>50</v>
      </c>
      <c r="T23" s="18"/>
    </row>
    <row r="24" spans="1:21" x14ac:dyDescent="0.2">
      <c r="C24" s="74" t="s">
        <v>47</v>
      </c>
      <c r="D24" s="70" t="s">
        <v>58</v>
      </c>
    </row>
    <row r="25" spans="1:21" x14ac:dyDescent="0.2">
      <c r="C25" s="74"/>
      <c r="D25" s="70" t="s">
        <v>59</v>
      </c>
    </row>
    <row r="26" spans="1:21" x14ac:dyDescent="0.2">
      <c r="C26" s="74" t="s">
        <v>51</v>
      </c>
      <c r="D26" s="69" t="s">
        <v>57</v>
      </c>
    </row>
    <row r="27" spans="1:21" x14ac:dyDescent="0.2">
      <c r="C27" s="74" t="s">
        <v>48</v>
      </c>
      <c r="D27" s="70" t="s">
        <v>60</v>
      </c>
    </row>
    <row r="28" spans="1:21" x14ac:dyDescent="0.2">
      <c r="C28" s="74"/>
      <c r="D28" s="70" t="s">
        <v>61</v>
      </c>
    </row>
    <row r="29" spans="1:21" x14ac:dyDescent="0.2">
      <c r="C29" s="74" t="s">
        <v>49</v>
      </c>
      <c r="D29" s="69" t="s">
        <v>1139</v>
      </c>
    </row>
    <row r="30" spans="1:21" x14ac:dyDescent="0.2">
      <c r="C30" s="74"/>
      <c r="D30" s="69" t="s">
        <v>62</v>
      </c>
    </row>
    <row r="31" spans="1:21" x14ac:dyDescent="0.2">
      <c r="C31" s="74" t="s">
        <v>53</v>
      </c>
      <c r="D31" s="69" t="s">
        <v>63</v>
      </c>
    </row>
    <row r="32" spans="1:21" x14ac:dyDescent="0.2">
      <c r="C32" s="75"/>
      <c r="D32" s="69" t="s">
        <v>64</v>
      </c>
    </row>
    <row r="33" spans="3:4" x14ac:dyDescent="0.2">
      <c r="C33" s="74" t="s">
        <v>52</v>
      </c>
      <c r="D33" s="69" t="s">
        <v>55</v>
      </c>
    </row>
    <row r="34" spans="3:4" x14ac:dyDescent="0.2">
      <c r="C34" s="74" t="s">
        <v>54</v>
      </c>
      <c r="D34" s="69" t="s">
        <v>56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California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91"/>
  <sheetViews>
    <sheetView zoomScaleNormal="100" workbookViewId="0"/>
  </sheetViews>
  <sheetFormatPr defaultRowHeight="12.75" x14ac:dyDescent="0.2"/>
  <cols>
    <col min="1" max="1" width="13.28515625" style="22" customWidth="1"/>
    <col min="2" max="2" width="7.7109375" style="22" customWidth="1"/>
    <col min="3" max="3" width="33" style="22" customWidth="1"/>
    <col min="4" max="4" width="8.28515625" style="46" customWidth="1"/>
    <col min="5" max="5" width="9.140625" style="183"/>
    <col min="6" max="6" width="12.5703125" style="22" customWidth="1"/>
    <col min="7" max="10" width="9.7109375" style="22" customWidth="1"/>
    <col min="12" max="16384" width="9.140625" style="20"/>
  </cols>
  <sheetData>
    <row r="1" spans="1:10" ht="33.75" customHeight="1" x14ac:dyDescent="0.2">
      <c r="A1" s="21" t="s">
        <v>12</v>
      </c>
      <c r="B1" s="21" t="s">
        <v>13</v>
      </c>
      <c r="C1" s="21" t="s">
        <v>73</v>
      </c>
      <c r="D1" s="3" t="s">
        <v>75</v>
      </c>
      <c r="E1" s="15" t="s">
        <v>1080</v>
      </c>
      <c r="F1" s="21" t="s">
        <v>74</v>
      </c>
      <c r="G1" s="21" t="s">
        <v>76</v>
      </c>
      <c r="H1" s="21" t="s">
        <v>77</v>
      </c>
      <c r="I1" s="21" t="s">
        <v>78</v>
      </c>
      <c r="J1" s="21" t="s">
        <v>79</v>
      </c>
    </row>
    <row r="2" spans="1:10" ht="12.75" customHeight="1" x14ac:dyDescent="0.2">
      <c r="A2" s="63" t="s">
        <v>1068</v>
      </c>
      <c r="B2" s="63" t="s">
        <v>1077</v>
      </c>
      <c r="C2" s="63" t="s">
        <v>1078</v>
      </c>
      <c r="D2" s="63">
        <v>1</v>
      </c>
      <c r="E2" s="239">
        <v>528</v>
      </c>
      <c r="F2" s="63" t="s">
        <v>30</v>
      </c>
      <c r="G2" s="63">
        <v>37.769579999999998</v>
      </c>
      <c r="H2" s="63">
        <v>-122.29143999999999</v>
      </c>
      <c r="I2" s="63">
        <v>37.768230000000003</v>
      </c>
      <c r="J2" s="63">
        <v>-122.29146</v>
      </c>
    </row>
    <row r="3" spans="1:10" ht="12.75" customHeight="1" x14ac:dyDescent="0.2">
      <c r="A3" s="64" t="s">
        <v>1068</v>
      </c>
      <c r="B3" s="64" t="s">
        <v>1079</v>
      </c>
      <c r="C3" s="64" t="s">
        <v>1069</v>
      </c>
      <c r="D3" s="64">
        <v>1</v>
      </c>
      <c r="E3" s="240">
        <v>13622.4</v>
      </c>
      <c r="F3" s="64" t="s">
        <v>30</v>
      </c>
      <c r="G3" s="64">
        <v>37.768560000000001</v>
      </c>
      <c r="H3" s="64">
        <v>-122.27748</v>
      </c>
      <c r="I3" s="64">
        <v>37.75385</v>
      </c>
      <c r="J3" s="64">
        <v>-122.38656</v>
      </c>
    </row>
    <row r="4" spans="1:10" ht="12.75" customHeight="1" x14ac:dyDescent="0.2">
      <c r="A4" s="23"/>
      <c r="B4" s="28">
        <v>1</v>
      </c>
      <c r="C4" s="27"/>
      <c r="D4" s="67"/>
      <c r="E4" s="45">
        <f>SUM(E2:E3)</f>
        <v>14150.4</v>
      </c>
      <c r="F4" s="27"/>
      <c r="G4" s="20"/>
      <c r="H4" s="23"/>
      <c r="I4" s="23"/>
      <c r="J4" s="23"/>
    </row>
    <row r="5" spans="1:10" ht="12.75" customHeight="1" x14ac:dyDescent="0.2">
      <c r="A5" s="23"/>
      <c r="B5" s="23"/>
      <c r="C5" s="23"/>
      <c r="D5" s="19"/>
      <c r="E5" s="165"/>
      <c r="F5" s="23"/>
      <c r="G5" s="23"/>
      <c r="H5" s="23"/>
      <c r="I5" s="23"/>
      <c r="J5" s="23"/>
    </row>
    <row r="6" spans="1:10" ht="12.75" customHeight="1" x14ac:dyDescent="0.2">
      <c r="A6" s="25" t="s">
        <v>1070</v>
      </c>
      <c r="B6" s="64" t="s">
        <v>1065</v>
      </c>
      <c r="C6" s="64" t="s">
        <v>1071</v>
      </c>
      <c r="D6" s="64">
        <v>1</v>
      </c>
      <c r="E6" s="240">
        <v>158.4</v>
      </c>
      <c r="F6" s="64" t="s">
        <v>30</v>
      </c>
      <c r="G6" s="64">
        <v>37.92116</v>
      </c>
      <c r="H6" s="64">
        <v>-122.38715000000001</v>
      </c>
      <c r="I6" s="64">
        <v>37.920529999999999</v>
      </c>
      <c r="J6" s="64">
        <v>-122.38656</v>
      </c>
    </row>
    <row r="7" spans="1:10" ht="12.75" customHeight="1" x14ac:dyDescent="0.2">
      <c r="A7" s="23"/>
      <c r="B7" s="28">
        <v>1</v>
      </c>
      <c r="C7" s="27"/>
      <c r="D7" s="67"/>
      <c r="E7" s="45">
        <f>SUM(E6:E6)</f>
        <v>158.4</v>
      </c>
      <c r="F7" s="27"/>
      <c r="G7" s="20"/>
      <c r="H7" s="23"/>
      <c r="I7" s="23"/>
      <c r="J7" s="23"/>
    </row>
    <row r="8" spans="1:10" ht="12.75" customHeight="1" x14ac:dyDescent="0.2">
      <c r="A8" s="23"/>
      <c r="B8" s="23"/>
      <c r="C8" s="23"/>
      <c r="D8" s="19"/>
      <c r="E8" s="165"/>
      <c r="F8" s="23"/>
      <c r="G8" s="23"/>
      <c r="H8" s="23"/>
      <c r="I8" s="23"/>
      <c r="J8" s="23"/>
    </row>
    <row r="9" spans="1:10" ht="12.75" customHeight="1" x14ac:dyDescent="0.2">
      <c r="A9" s="63" t="s">
        <v>155</v>
      </c>
      <c r="B9" s="63" t="s">
        <v>156</v>
      </c>
      <c r="C9" s="63" t="s">
        <v>157</v>
      </c>
      <c r="D9" s="63">
        <v>1</v>
      </c>
      <c r="E9" s="239">
        <v>0.43</v>
      </c>
      <c r="F9" s="63" t="s">
        <v>30</v>
      </c>
      <c r="G9" s="63">
        <v>41.742379999999997</v>
      </c>
      <c r="H9" s="63">
        <v>-124.19789</v>
      </c>
      <c r="I9" s="63">
        <v>41.747480000000003</v>
      </c>
      <c r="J9" s="63">
        <v>-124.19343000000001</v>
      </c>
    </row>
    <row r="10" spans="1:10" ht="12.75" customHeight="1" x14ac:dyDescent="0.2">
      <c r="A10" s="63" t="s">
        <v>155</v>
      </c>
      <c r="B10" s="63" t="s">
        <v>158</v>
      </c>
      <c r="C10" s="63" t="s">
        <v>159</v>
      </c>
      <c r="D10" s="63">
        <v>1</v>
      </c>
      <c r="E10" s="239">
        <v>2.02</v>
      </c>
      <c r="F10" s="63" t="s">
        <v>30</v>
      </c>
      <c r="G10" s="63">
        <v>41.954039999999999</v>
      </c>
      <c r="H10" s="63">
        <v>-124.21024</v>
      </c>
      <c r="I10" s="63">
        <v>41.982869999999998</v>
      </c>
      <c r="J10" s="63">
        <v>-124.20578</v>
      </c>
    </row>
    <row r="11" spans="1:10" ht="12.75" customHeight="1" x14ac:dyDescent="0.2">
      <c r="A11" s="63" t="s">
        <v>155</v>
      </c>
      <c r="B11" s="63" t="s">
        <v>160</v>
      </c>
      <c r="C11" s="63" t="s">
        <v>161</v>
      </c>
      <c r="D11" s="63">
        <v>1</v>
      </c>
      <c r="E11" s="239">
        <v>1.25</v>
      </c>
      <c r="F11" s="63" t="s">
        <v>30</v>
      </c>
      <c r="G11" s="63">
        <v>41.734299999999998</v>
      </c>
      <c r="H11" s="63">
        <v>-124.1613</v>
      </c>
      <c r="I11" s="63">
        <v>41.743299999999998</v>
      </c>
      <c r="J11" s="63">
        <v>-124.1806</v>
      </c>
    </row>
    <row r="12" spans="1:10" ht="12.75" customHeight="1" x14ac:dyDescent="0.2">
      <c r="A12" s="63" t="s">
        <v>155</v>
      </c>
      <c r="B12" s="63" t="s">
        <v>162</v>
      </c>
      <c r="C12" s="63" t="s">
        <v>163</v>
      </c>
      <c r="D12" s="63">
        <v>1</v>
      </c>
      <c r="E12" s="239">
        <v>2.54</v>
      </c>
      <c r="F12" s="63" t="s">
        <v>30</v>
      </c>
      <c r="G12" s="63">
        <v>41.700800000000001</v>
      </c>
      <c r="H12" s="63">
        <v>-124.14190000000001</v>
      </c>
      <c r="I12" s="63">
        <v>41.734299999999998</v>
      </c>
      <c r="J12" s="63">
        <v>-124.1613</v>
      </c>
    </row>
    <row r="13" spans="1:10" ht="12.75" customHeight="1" x14ac:dyDescent="0.2">
      <c r="A13" s="63" t="s">
        <v>155</v>
      </c>
      <c r="B13" s="63" t="s">
        <v>164</v>
      </c>
      <c r="C13" s="63" t="s">
        <v>165</v>
      </c>
      <c r="D13" s="63">
        <v>1</v>
      </c>
      <c r="E13" s="239">
        <v>19.510000000000002</v>
      </c>
      <c r="F13" s="63" t="s">
        <v>30</v>
      </c>
      <c r="G13" s="63">
        <v>41.46396</v>
      </c>
      <c r="H13" s="63">
        <v>-124.06637000000001</v>
      </c>
      <c r="I13" s="63">
        <v>41.547420000000002</v>
      </c>
      <c r="J13" s="63">
        <v>-124.08266</v>
      </c>
    </row>
    <row r="14" spans="1:10" ht="12.75" customHeight="1" x14ac:dyDescent="0.2">
      <c r="A14" s="63" t="s">
        <v>155</v>
      </c>
      <c r="B14" s="63" t="s">
        <v>166</v>
      </c>
      <c r="C14" s="63" t="s">
        <v>167</v>
      </c>
      <c r="D14" s="63">
        <v>1</v>
      </c>
      <c r="E14" s="239">
        <v>4.51</v>
      </c>
      <c r="F14" s="63" t="s">
        <v>30</v>
      </c>
      <c r="G14" s="63">
        <v>41.849510000000002</v>
      </c>
      <c r="H14" s="63">
        <v>-124.21876</v>
      </c>
      <c r="I14" s="63">
        <v>41.914099999999998</v>
      </c>
      <c r="J14" s="63">
        <v>-124.2107</v>
      </c>
    </row>
    <row r="15" spans="1:10" ht="12.75" customHeight="1" x14ac:dyDescent="0.2">
      <c r="A15" s="63" t="s">
        <v>155</v>
      </c>
      <c r="B15" s="63" t="s">
        <v>168</v>
      </c>
      <c r="C15" s="63" t="s">
        <v>169</v>
      </c>
      <c r="D15" s="63">
        <v>1</v>
      </c>
      <c r="E15" s="239">
        <v>3.96</v>
      </c>
      <c r="F15" s="63" t="s">
        <v>30</v>
      </c>
      <c r="G15" s="63">
        <v>41.795099999999998</v>
      </c>
      <c r="H15" s="63">
        <v>-124.2428</v>
      </c>
      <c r="I15" s="63">
        <v>41.849510000000002</v>
      </c>
      <c r="J15" s="63">
        <v>-124.21899999999999</v>
      </c>
    </row>
    <row r="16" spans="1:10" ht="12.75" customHeight="1" x14ac:dyDescent="0.2">
      <c r="A16" s="63" t="s">
        <v>155</v>
      </c>
      <c r="B16" s="63" t="s">
        <v>170</v>
      </c>
      <c r="C16" s="63" t="s">
        <v>171</v>
      </c>
      <c r="D16" s="63">
        <v>1</v>
      </c>
      <c r="E16" s="239">
        <v>2.16</v>
      </c>
      <c r="F16" s="63" t="s">
        <v>30</v>
      </c>
      <c r="G16" s="63">
        <v>41.752600000000001</v>
      </c>
      <c r="H16" s="63">
        <v>-124.2157</v>
      </c>
      <c r="I16" s="63">
        <v>41.771599999999999</v>
      </c>
      <c r="J16" s="63">
        <v>-124.2444</v>
      </c>
    </row>
    <row r="17" spans="1:10" ht="12.75" customHeight="1" x14ac:dyDescent="0.2">
      <c r="A17" s="63" t="s">
        <v>155</v>
      </c>
      <c r="B17" s="63" t="s">
        <v>172</v>
      </c>
      <c r="C17" s="63" t="s">
        <v>173</v>
      </c>
      <c r="D17" s="63">
        <v>1</v>
      </c>
      <c r="E17" s="239">
        <v>0.92</v>
      </c>
      <c r="F17" s="63" t="s">
        <v>30</v>
      </c>
      <c r="G17" s="63">
        <v>41.982860000000002</v>
      </c>
      <c r="H17" s="63">
        <v>-124.20578</v>
      </c>
      <c r="I17" s="63">
        <v>41.995100000000001</v>
      </c>
      <c r="J17" s="63">
        <v>-124.2102</v>
      </c>
    </row>
    <row r="18" spans="1:10" ht="12.75" customHeight="1" x14ac:dyDescent="0.2">
      <c r="A18" s="63" t="s">
        <v>155</v>
      </c>
      <c r="B18" s="63" t="s">
        <v>174</v>
      </c>
      <c r="C18" s="63" t="s">
        <v>175</v>
      </c>
      <c r="D18" s="63">
        <v>1</v>
      </c>
      <c r="E18" s="239">
        <v>2.4</v>
      </c>
      <c r="F18" s="63" t="s">
        <v>30</v>
      </c>
      <c r="G18" s="63">
        <v>41.769199999999998</v>
      </c>
      <c r="H18" s="63">
        <v>-124.2504</v>
      </c>
      <c r="I18" s="63">
        <v>41.795099999999998</v>
      </c>
      <c r="J18" s="63">
        <v>-124.24279</v>
      </c>
    </row>
    <row r="19" spans="1:10" ht="12.75" customHeight="1" x14ac:dyDescent="0.2">
      <c r="A19" s="63" t="s">
        <v>155</v>
      </c>
      <c r="B19" s="63" t="s">
        <v>176</v>
      </c>
      <c r="C19" s="63" t="s">
        <v>177</v>
      </c>
      <c r="D19" s="63">
        <v>1</v>
      </c>
      <c r="E19" s="239">
        <v>0.44</v>
      </c>
      <c r="F19" s="63" t="s">
        <v>30</v>
      </c>
      <c r="G19" s="63">
        <v>41.746569999999998</v>
      </c>
      <c r="H19" s="63">
        <v>-124.18476</v>
      </c>
      <c r="I19" s="63">
        <v>41.74747</v>
      </c>
      <c r="J19" s="63">
        <v>-124.19311</v>
      </c>
    </row>
    <row r="20" spans="1:10" ht="12.75" customHeight="1" x14ac:dyDescent="0.2">
      <c r="A20" s="64" t="s">
        <v>155</v>
      </c>
      <c r="B20" s="64" t="s">
        <v>178</v>
      </c>
      <c r="C20" s="64" t="s">
        <v>179</v>
      </c>
      <c r="D20" s="64">
        <v>1</v>
      </c>
      <c r="E20" s="240">
        <v>1.1000000000000001</v>
      </c>
      <c r="F20" s="64" t="s">
        <v>30</v>
      </c>
      <c r="G20" s="64">
        <v>41.594650000000001</v>
      </c>
      <c r="H20" s="64">
        <v>-124.10422</v>
      </c>
      <c r="I20" s="64">
        <v>41.607819999999997</v>
      </c>
      <c r="J20" s="64">
        <v>-124.10534</v>
      </c>
    </row>
    <row r="21" spans="1:10" ht="12.75" customHeight="1" x14ac:dyDescent="0.2">
      <c r="A21" s="27"/>
      <c r="B21" s="28">
        <f>COUNTA(B9:B20)</f>
        <v>12</v>
      </c>
      <c r="C21" s="27"/>
      <c r="D21" s="67"/>
      <c r="E21" s="45">
        <f>SUM(E9:E20)</f>
        <v>41.239999999999995</v>
      </c>
      <c r="F21" s="27"/>
      <c r="G21" s="27"/>
      <c r="H21" s="27"/>
      <c r="I21" s="27"/>
      <c r="J21" s="27"/>
    </row>
    <row r="22" spans="1:10" ht="12.75" customHeight="1" x14ac:dyDescent="0.2">
      <c r="A22" s="27"/>
      <c r="B22" s="27"/>
      <c r="C22" s="27"/>
      <c r="D22" s="47"/>
      <c r="E22" s="184"/>
      <c r="F22" s="27"/>
      <c r="G22" s="27"/>
      <c r="H22" s="27"/>
      <c r="I22" s="27"/>
      <c r="J22" s="27"/>
    </row>
    <row r="23" spans="1:10" ht="12.75" customHeight="1" x14ac:dyDescent="0.2">
      <c r="A23" s="63" t="s">
        <v>180</v>
      </c>
      <c r="B23" s="63" t="s">
        <v>181</v>
      </c>
      <c r="C23" s="63" t="s">
        <v>182</v>
      </c>
      <c r="D23" s="63">
        <v>1</v>
      </c>
      <c r="E23" s="239">
        <v>0.92</v>
      </c>
      <c r="F23" s="63" t="s">
        <v>30</v>
      </c>
      <c r="G23" s="63">
        <v>41.140610000000002</v>
      </c>
      <c r="H23" s="63">
        <v>-124.14776999999999</v>
      </c>
      <c r="I23" s="63">
        <v>41.15157</v>
      </c>
      <c r="J23" s="63">
        <v>-124.13845000000001</v>
      </c>
    </row>
    <row r="24" spans="1:10" ht="12.75" customHeight="1" x14ac:dyDescent="0.2">
      <c r="A24" s="63" t="s">
        <v>180</v>
      </c>
      <c r="B24" s="63" t="s">
        <v>183</v>
      </c>
      <c r="C24" s="63" t="s">
        <v>184</v>
      </c>
      <c r="D24" s="63">
        <v>1</v>
      </c>
      <c r="E24" s="239">
        <v>0.14000000000000001</v>
      </c>
      <c r="F24" s="63" t="s">
        <v>30</v>
      </c>
      <c r="G24" s="63">
        <v>41.047969999999999</v>
      </c>
      <c r="H24" s="63">
        <v>-124.12457999999999</v>
      </c>
      <c r="I24" s="63">
        <v>41.049340000000001</v>
      </c>
      <c r="J24" s="63">
        <v>-124.12625</v>
      </c>
    </row>
    <row r="25" spans="1:10" ht="12.75" customHeight="1" x14ac:dyDescent="0.2">
      <c r="A25" s="63" t="s">
        <v>180</v>
      </c>
      <c r="B25" s="63" t="s">
        <v>185</v>
      </c>
      <c r="C25" s="63" t="s">
        <v>186</v>
      </c>
      <c r="D25" s="63">
        <v>1</v>
      </c>
      <c r="E25" s="239">
        <v>4.5199999999999996</v>
      </c>
      <c r="F25" s="63" t="s">
        <v>30</v>
      </c>
      <c r="G25" s="63">
        <v>41.151580000000003</v>
      </c>
      <c r="H25" s="63">
        <v>-124.13844</v>
      </c>
      <c r="I25" s="63">
        <v>41.214120000000001</v>
      </c>
      <c r="J25" s="63">
        <v>-124.11277</v>
      </c>
    </row>
    <row r="26" spans="1:10" ht="12.75" customHeight="1" x14ac:dyDescent="0.2">
      <c r="A26" s="63" t="s">
        <v>180</v>
      </c>
      <c r="B26" s="63" t="s">
        <v>187</v>
      </c>
      <c r="C26" s="63" t="s">
        <v>188</v>
      </c>
      <c r="D26" s="63">
        <v>1</v>
      </c>
      <c r="E26" s="239">
        <v>1.7</v>
      </c>
      <c r="F26" s="63" t="s">
        <v>30</v>
      </c>
      <c r="G26" s="63">
        <v>40.04289</v>
      </c>
      <c r="H26" s="63">
        <v>-124.07975</v>
      </c>
      <c r="I26" s="63">
        <v>40.067570000000003</v>
      </c>
      <c r="J26" s="63">
        <v>-124.08091</v>
      </c>
    </row>
    <row r="27" spans="1:10" ht="12.75" customHeight="1" x14ac:dyDescent="0.2">
      <c r="A27" s="63" t="s">
        <v>180</v>
      </c>
      <c r="B27" s="63" t="s">
        <v>189</v>
      </c>
      <c r="C27" s="63" t="s">
        <v>190</v>
      </c>
      <c r="D27" s="63">
        <v>1</v>
      </c>
      <c r="E27" s="239">
        <v>0.95</v>
      </c>
      <c r="F27" s="63" t="s">
        <v>30</v>
      </c>
      <c r="G27" s="63">
        <v>41.451239999999999</v>
      </c>
      <c r="H27" s="63">
        <v>-124.06637000000001</v>
      </c>
      <c r="I27" s="63">
        <v>41.464680000000001</v>
      </c>
      <c r="J27" s="63">
        <v>-124.06741</v>
      </c>
    </row>
    <row r="28" spans="1:10" ht="12.75" customHeight="1" x14ac:dyDescent="0.2">
      <c r="A28" s="63" t="s">
        <v>180</v>
      </c>
      <c r="B28" s="63" t="s">
        <v>191</v>
      </c>
      <c r="C28" s="63" t="s">
        <v>192</v>
      </c>
      <c r="D28" s="63">
        <v>1</v>
      </c>
      <c r="E28" s="239">
        <v>5.23</v>
      </c>
      <c r="F28" s="63" t="s">
        <v>30</v>
      </c>
      <c r="G28" s="63">
        <v>40.570700000000002</v>
      </c>
      <c r="H28" s="63">
        <v>-124.35192000000001</v>
      </c>
      <c r="I28" s="63">
        <v>40.640929999999997</v>
      </c>
      <c r="J28" s="63">
        <v>-124.31424</v>
      </c>
    </row>
    <row r="29" spans="1:10" ht="12.75" customHeight="1" x14ac:dyDescent="0.2">
      <c r="A29" s="63" t="s">
        <v>180</v>
      </c>
      <c r="B29" s="63" t="s">
        <v>193</v>
      </c>
      <c r="C29" s="63" t="s">
        <v>194</v>
      </c>
      <c r="D29" s="63">
        <v>1</v>
      </c>
      <c r="E29" s="239">
        <v>20116.8</v>
      </c>
      <c r="F29" s="63" t="s">
        <v>30</v>
      </c>
      <c r="G29" s="63">
        <v>41.004649999999998</v>
      </c>
      <c r="H29" s="63">
        <v>-124.11582199999999</v>
      </c>
      <c r="I29" s="63">
        <v>40.95055</v>
      </c>
      <c r="J29" s="63">
        <v>-124.12849900000001</v>
      </c>
    </row>
    <row r="30" spans="1:10" ht="12.75" customHeight="1" x14ac:dyDescent="0.2">
      <c r="A30" s="63" t="s">
        <v>180</v>
      </c>
      <c r="B30" s="63" t="s">
        <v>195</v>
      </c>
      <c r="C30" s="63" t="s">
        <v>196</v>
      </c>
      <c r="D30" s="63">
        <v>1</v>
      </c>
      <c r="E30" s="239">
        <v>0.31</v>
      </c>
      <c r="F30" s="63" t="s">
        <v>30</v>
      </c>
      <c r="G30" s="63">
        <v>41.065359999999998</v>
      </c>
      <c r="H30" s="63">
        <v>-124.15002</v>
      </c>
      <c r="I30" s="63">
        <v>41.068449999999999</v>
      </c>
      <c r="J30" s="63">
        <v>-124.15343</v>
      </c>
    </row>
    <row r="31" spans="1:10" ht="12.75" customHeight="1" x14ac:dyDescent="0.2">
      <c r="A31" s="63" t="s">
        <v>180</v>
      </c>
      <c r="B31" s="63" t="s">
        <v>197</v>
      </c>
      <c r="C31" s="63" t="s">
        <v>198</v>
      </c>
      <c r="D31" s="63">
        <v>1</v>
      </c>
      <c r="E31" s="239">
        <v>0.37</v>
      </c>
      <c r="F31" s="63" t="s">
        <v>30</v>
      </c>
      <c r="G31" s="63">
        <v>40.640920000000001</v>
      </c>
      <c r="H31" s="63">
        <v>-124.30466</v>
      </c>
      <c r="I31" s="63">
        <v>40.644060000000003</v>
      </c>
      <c r="J31" s="63">
        <v>-124.30414</v>
      </c>
    </row>
    <row r="32" spans="1:10" ht="12.75" customHeight="1" x14ac:dyDescent="0.2">
      <c r="A32" s="63" t="s">
        <v>180</v>
      </c>
      <c r="B32" s="63" t="s">
        <v>199</v>
      </c>
      <c r="C32" s="63" t="s">
        <v>200</v>
      </c>
      <c r="D32" s="63">
        <v>1</v>
      </c>
      <c r="E32" s="239">
        <v>0.21</v>
      </c>
      <c r="F32" s="63" t="s">
        <v>30</v>
      </c>
      <c r="G32" s="63">
        <v>40.020420000000001</v>
      </c>
      <c r="H32" s="63">
        <v>-124.04773</v>
      </c>
      <c r="I32" s="63">
        <v>40.021990000000002</v>
      </c>
      <c r="J32" s="63">
        <v>-124.05091</v>
      </c>
    </row>
    <row r="33" spans="1:10" ht="12.75" customHeight="1" x14ac:dyDescent="0.2">
      <c r="A33" s="63" t="s">
        <v>180</v>
      </c>
      <c r="B33" s="63" t="s">
        <v>201</v>
      </c>
      <c r="C33" s="63" t="s">
        <v>202</v>
      </c>
      <c r="D33" s="63">
        <v>1</v>
      </c>
      <c r="E33" s="239">
        <v>0.86</v>
      </c>
      <c r="F33" s="63" t="s">
        <v>30</v>
      </c>
      <c r="G33" s="63">
        <v>41.220120000000001</v>
      </c>
      <c r="H33" s="63">
        <v>-124.11060000000001</v>
      </c>
      <c r="I33" s="63">
        <v>41.231789999999997</v>
      </c>
      <c r="J33" s="63">
        <v>-124.10655</v>
      </c>
    </row>
    <row r="34" spans="1:10" ht="12.75" customHeight="1" x14ac:dyDescent="0.2">
      <c r="A34" s="63" t="s">
        <v>180</v>
      </c>
      <c r="B34" s="63" t="s">
        <v>203</v>
      </c>
      <c r="C34" s="63" t="s">
        <v>204</v>
      </c>
      <c r="D34" s="63">
        <v>1</v>
      </c>
      <c r="E34" s="239">
        <v>2.5</v>
      </c>
      <c r="F34" s="63" t="s">
        <v>30</v>
      </c>
      <c r="G34" s="63">
        <v>40.646540000000002</v>
      </c>
      <c r="H34" s="63">
        <v>-124.30552</v>
      </c>
      <c r="I34" s="63">
        <v>40.677570000000003</v>
      </c>
      <c r="J34" s="63">
        <v>-124.29123</v>
      </c>
    </row>
    <row r="35" spans="1:10" ht="12.75" customHeight="1" x14ac:dyDescent="0.2">
      <c r="A35" s="63" t="s">
        <v>180</v>
      </c>
      <c r="B35" s="63" t="s">
        <v>205</v>
      </c>
      <c r="C35" s="63" t="s">
        <v>206</v>
      </c>
      <c r="D35" s="63">
        <v>1</v>
      </c>
      <c r="E35" s="239">
        <v>0.91</v>
      </c>
      <c r="F35" s="63" t="s">
        <v>30</v>
      </c>
      <c r="G35" s="63">
        <v>41.26614</v>
      </c>
      <c r="H35" s="63">
        <v>-124.09926</v>
      </c>
      <c r="I35" s="63">
        <v>41.278570000000002</v>
      </c>
      <c r="J35" s="63">
        <v>-124.09509</v>
      </c>
    </row>
    <row r="36" spans="1:10" ht="12.75" customHeight="1" x14ac:dyDescent="0.2">
      <c r="A36" s="63" t="s">
        <v>180</v>
      </c>
      <c r="B36" s="63" t="s">
        <v>207</v>
      </c>
      <c r="C36" s="63" t="s">
        <v>208</v>
      </c>
      <c r="D36" s="63">
        <v>1</v>
      </c>
      <c r="E36" s="239">
        <v>8.9700000000000006</v>
      </c>
      <c r="F36" s="63" t="s">
        <v>30</v>
      </c>
      <c r="G36" s="63">
        <v>41.322740000000003</v>
      </c>
      <c r="H36" s="63">
        <v>-124.08575999999999</v>
      </c>
      <c r="I36" s="63">
        <v>41.451239999999999</v>
      </c>
      <c r="J36" s="63">
        <v>-124.06637000000001</v>
      </c>
    </row>
    <row r="37" spans="1:10" ht="12.75" customHeight="1" x14ac:dyDescent="0.2">
      <c r="A37" s="63" t="s">
        <v>180</v>
      </c>
      <c r="B37" s="63" t="s">
        <v>209</v>
      </c>
      <c r="C37" s="63" t="s">
        <v>210</v>
      </c>
      <c r="D37" s="63">
        <v>1</v>
      </c>
      <c r="E37" s="239">
        <v>2.0099999999999998</v>
      </c>
      <c r="F37" s="63" t="s">
        <v>30</v>
      </c>
      <c r="G37" s="63">
        <v>41.29363</v>
      </c>
      <c r="H37" s="63">
        <v>-124.09155</v>
      </c>
      <c r="I37" s="63">
        <v>41.321620000000003</v>
      </c>
      <c r="J37" s="63">
        <v>-124.08580000000001</v>
      </c>
    </row>
    <row r="38" spans="1:10" ht="12.75" customHeight="1" x14ac:dyDescent="0.2">
      <c r="A38" s="63" t="s">
        <v>180</v>
      </c>
      <c r="B38" s="63" t="s">
        <v>211</v>
      </c>
      <c r="C38" s="63" t="s">
        <v>212</v>
      </c>
      <c r="D38" s="63">
        <v>1</v>
      </c>
      <c r="E38" s="239">
        <v>0.41</v>
      </c>
      <c r="F38" s="63" t="s">
        <v>30</v>
      </c>
      <c r="G38" s="63">
        <v>40.042870000000001</v>
      </c>
      <c r="H38" s="63">
        <v>-124.07969</v>
      </c>
      <c r="I38" s="63">
        <v>40.038739999999997</v>
      </c>
      <c r="J38" s="63">
        <v>-124.07904000000001</v>
      </c>
    </row>
    <row r="39" spans="1:10" ht="12.75" customHeight="1" x14ac:dyDescent="0.2">
      <c r="A39" s="63" t="s">
        <v>180</v>
      </c>
      <c r="B39" s="63" t="s">
        <v>213</v>
      </c>
      <c r="C39" s="63" t="s">
        <v>214</v>
      </c>
      <c r="D39" s="63">
        <v>1</v>
      </c>
      <c r="E39" s="239">
        <v>1.1200000000000001</v>
      </c>
      <c r="F39" s="63" t="s">
        <v>30</v>
      </c>
      <c r="G39" s="63">
        <v>41.004649999999998</v>
      </c>
      <c r="H39" s="63">
        <v>-124.11591</v>
      </c>
      <c r="I39" s="63">
        <v>41.020659999999999</v>
      </c>
      <c r="J39" s="63">
        <v>-124.11366</v>
      </c>
    </row>
    <row r="40" spans="1:10" ht="12.75" customHeight="1" x14ac:dyDescent="0.2">
      <c r="A40" s="63" t="s">
        <v>180</v>
      </c>
      <c r="B40" s="63" t="s">
        <v>215</v>
      </c>
      <c r="C40" s="63" t="s">
        <v>216</v>
      </c>
      <c r="D40" s="63">
        <v>1</v>
      </c>
      <c r="E40" s="239">
        <v>4012.8</v>
      </c>
      <c r="F40" s="63" t="s">
        <v>30</v>
      </c>
      <c r="G40" s="63">
        <v>41.044094000000001</v>
      </c>
      <c r="H40" s="63">
        <v>-124.122477</v>
      </c>
      <c r="I40" s="63">
        <v>41.036335999999999</v>
      </c>
      <c r="J40" s="63">
        <v>-124.118844</v>
      </c>
    </row>
    <row r="41" spans="1:10" ht="12.75" customHeight="1" x14ac:dyDescent="0.2">
      <c r="A41" s="63" t="s">
        <v>180</v>
      </c>
      <c r="B41" s="63" t="s">
        <v>217</v>
      </c>
      <c r="C41" s="63" t="s">
        <v>218</v>
      </c>
      <c r="D41" s="63">
        <v>1</v>
      </c>
      <c r="E41" s="239">
        <v>10982.4</v>
      </c>
      <c r="F41" s="63" t="s">
        <v>30</v>
      </c>
      <c r="G41" s="63">
        <v>40.950510000000001</v>
      </c>
      <c r="H41" s="63">
        <v>-124.12849900000001</v>
      </c>
      <c r="I41" s="63">
        <v>40.922834999999999</v>
      </c>
      <c r="J41" s="63">
        <v>-124.13844</v>
      </c>
    </row>
    <row r="42" spans="1:10" ht="12.75" customHeight="1" x14ac:dyDescent="0.2">
      <c r="A42" s="63" t="s">
        <v>180</v>
      </c>
      <c r="B42" s="63" t="s">
        <v>219</v>
      </c>
      <c r="C42" s="63" t="s">
        <v>220</v>
      </c>
      <c r="D42" s="63">
        <v>1</v>
      </c>
      <c r="E42" s="239">
        <v>1.88</v>
      </c>
      <c r="F42" s="63" t="s">
        <v>30</v>
      </c>
      <c r="G42" s="63">
        <v>40.27102</v>
      </c>
      <c r="H42" s="63">
        <v>-124.36366</v>
      </c>
      <c r="I42" s="63">
        <v>40.295499999999997</v>
      </c>
      <c r="J42" s="63">
        <v>-124.35483000000001</v>
      </c>
    </row>
    <row r="43" spans="1:10" ht="12.75" customHeight="1" x14ac:dyDescent="0.2">
      <c r="A43" s="63" t="s">
        <v>180</v>
      </c>
      <c r="B43" s="63" t="s">
        <v>708</v>
      </c>
      <c r="C43" s="63" t="s">
        <v>222</v>
      </c>
      <c r="D43" s="63">
        <v>1</v>
      </c>
      <c r="E43" s="239">
        <v>2904</v>
      </c>
      <c r="F43" s="63" t="s">
        <v>30</v>
      </c>
      <c r="G43" s="63">
        <v>41.031500000000001</v>
      </c>
      <c r="H43" s="63">
        <v>-124.116</v>
      </c>
      <c r="I43" s="63">
        <v>41.020699999999998</v>
      </c>
      <c r="J43" s="63">
        <v>-124.114</v>
      </c>
    </row>
    <row r="44" spans="1:10" ht="12.75" customHeight="1" x14ac:dyDescent="0.2">
      <c r="A44" s="63" t="s">
        <v>180</v>
      </c>
      <c r="B44" s="63" t="s">
        <v>223</v>
      </c>
      <c r="C44" s="63" t="s">
        <v>224</v>
      </c>
      <c r="D44" s="63">
        <v>1</v>
      </c>
      <c r="E44" s="239">
        <v>0.23</v>
      </c>
      <c r="F44" s="63" t="s">
        <v>30</v>
      </c>
      <c r="G44" s="63">
        <v>41.053510000000003</v>
      </c>
      <c r="H44" s="63">
        <v>-124.13291</v>
      </c>
      <c r="I44" s="63">
        <v>41.055520000000001</v>
      </c>
      <c r="J44" s="63">
        <v>-124.13590000000001</v>
      </c>
    </row>
    <row r="45" spans="1:10" ht="12.75" customHeight="1" x14ac:dyDescent="0.2">
      <c r="A45" s="63" t="s">
        <v>180</v>
      </c>
      <c r="B45" s="63" t="s">
        <v>225</v>
      </c>
      <c r="C45" s="63" t="s">
        <v>226</v>
      </c>
      <c r="D45" s="63">
        <v>1</v>
      </c>
      <c r="E45" s="239">
        <v>0.87</v>
      </c>
      <c r="F45" s="63" t="s">
        <v>30</v>
      </c>
      <c r="G45" s="63">
        <v>41.278570000000002</v>
      </c>
      <c r="H45" s="63">
        <v>-124.09504</v>
      </c>
      <c r="I45" s="63">
        <v>41.290880000000001</v>
      </c>
      <c r="J45" s="63">
        <v>-124.09199</v>
      </c>
    </row>
    <row r="46" spans="1:10" ht="12.75" customHeight="1" x14ac:dyDescent="0.2">
      <c r="A46" s="63" t="s">
        <v>180</v>
      </c>
      <c r="B46" s="63" t="s">
        <v>227</v>
      </c>
      <c r="C46" s="63" t="s">
        <v>228</v>
      </c>
      <c r="D46" s="63">
        <v>1</v>
      </c>
      <c r="E46" s="239">
        <v>0.84</v>
      </c>
      <c r="F46" s="63" t="s">
        <v>30</v>
      </c>
      <c r="G46" s="63">
        <v>40.764899999999997</v>
      </c>
      <c r="H46" s="63">
        <v>-124.23226</v>
      </c>
      <c r="I46" s="63">
        <v>40.77384</v>
      </c>
      <c r="J46" s="63">
        <v>-124.22411</v>
      </c>
    </row>
    <row r="47" spans="1:10" ht="12.75" customHeight="1" x14ac:dyDescent="0.2">
      <c r="A47" s="63" t="s">
        <v>180</v>
      </c>
      <c r="B47" s="63" t="s">
        <v>229</v>
      </c>
      <c r="C47" s="63" t="s">
        <v>230</v>
      </c>
      <c r="D47" s="63">
        <v>1</v>
      </c>
      <c r="E47" s="239">
        <v>0.89</v>
      </c>
      <c r="F47" s="63" t="s">
        <v>30</v>
      </c>
      <c r="G47" s="63">
        <v>40.022010000000002</v>
      </c>
      <c r="H47" s="63">
        <v>-124.0509</v>
      </c>
      <c r="I47" s="63">
        <v>40.024329999999999</v>
      </c>
      <c r="J47" s="63">
        <v>-124.06635</v>
      </c>
    </row>
    <row r="48" spans="1:10" ht="12.75" customHeight="1" x14ac:dyDescent="0.2">
      <c r="A48" s="63" t="s">
        <v>180</v>
      </c>
      <c r="B48" s="63" t="s">
        <v>231</v>
      </c>
      <c r="C48" s="63" t="s">
        <v>232</v>
      </c>
      <c r="D48" s="63">
        <v>1</v>
      </c>
      <c r="E48" s="239">
        <v>6.23</v>
      </c>
      <c r="F48" s="63" t="s">
        <v>30</v>
      </c>
      <c r="G48" s="63">
        <v>40.677570000000003</v>
      </c>
      <c r="H48" s="63">
        <v>-124.2912</v>
      </c>
      <c r="I48" s="63">
        <v>40.757219999999997</v>
      </c>
      <c r="J48" s="63">
        <v>-124.23536</v>
      </c>
    </row>
    <row r="49" spans="1:10" ht="12.75" customHeight="1" x14ac:dyDescent="0.2">
      <c r="A49" s="63" t="s">
        <v>180</v>
      </c>
      <c r="B49" s="63" t="s">
        <v>233</v>
      </c>
      <c r="C49" s="63" t="s">
        <v>234</v>
      </c>
      <c r="D49" s="63">
        <v>1</v>
      </c>
      <c r="E49" s="239">
        <v>1.94</v>
      </c>
      <c r="F49" s="63" t="s">
        <v>30</v>
      </c>
      <c r="G49" s="63">
        <v>41.236840000000001</v>
      </c>
      <c r="H49" s="63">
        <v>-124.10787999999999</v>
      </c>
      <c r="I49" s="63">
        <v>41.26399</v>
      </c>
      <c r="J49" s="63">
        <v>-124.09871</v>
      </c>
    </row>
    <row r="50" spans="1:10" ht="12.75" customHeight="1" x14ac:dyDescent="0.2">
      <c r="A50" s="63" t="s">
        <v>180</v>
      </c>
      <c r="B50" s="63" t="s">
        <v>235</v>
      </c>
      <c r="C50" s="63" t="s">
        <v>236</v>
      </c>
      <c r="D50" s="63">
        <v>1</v>
      </c>
      <c r="E50" s="239"/>
      <c r="F50" s="63" t="s">
        <v>30</v>
      </c>
      <c r="G50" s="63">
        <v>41.063301000000003</v>
      </c>
      <c r="H50" s="63">
        <v>-124.149421</v>
      </c>
      <c r="I50" s="63">
        <v>41.056899000000001</v>
      </c>
      <c r="J50" s="63">
        <v>-124.150139</v>
      </c>
    </row>
    <row r="51" spans="1:10" ht="12.75" customHeight="1" x14ac:dyDescent="0.2">
      <c r="A51" s="27"/>
      <c r="B51" s="28">
        <f>COUNTA(B23:B50)</f>
        <v>28</v>
      </c>
      <c r="C51" s="27"/>
      <c r="D51" s="67"/>
      <c r="E51" s="45">
        <f>SUM(E23:E50)</f>
        <v>38060.01</v>
      </c>
      <c r="F51" s="41"/>
      <c r="G51" s="41"/>
      <c r="H51" s="41"/>
      <c r="I51" s="41"/>
      <c r="J51" s="41"/>
    </row>
    <row r="52" spans="1:10" ht="12.75" customHeight="1" x14ac:dyDescent="0.2">
      <c r="A52" s="27"/>
      <c r="B52" s="28"/>
      <c r="C52" s="27"/>
      <c r="D52" s="48"/>
      <c r="E52" s="184"/>
      <c r="F52" s="41"/>
      <c r="G52" s="41"/>
      <c r="H52" s="41"/>
      <c r="I52" s="41"/>
      <c r="J52" s="41"/>
    </row>
    <row r="53" spans="1:10" ht="12.75" customHeight="1" x14ac:dyDescent="0.2">
      <c r="A53" s="63" t="s">
        <v>237</v>
      </c>
      <c r="B53" s="63" t="s">
        <v>238</v>
      </c>
      <c r="C53" s="63" t="s">
        <v>239</v>
      </c>
      <c r="D53" s="63">
        <v>1</v>
      </c>
      <c r="E53" s="239">
        <v>0.88</v>
      </c>
      <c r="F53" s="63" t="s">
        <v>30</v>
      </c>
      <c r="G53" s="63">
        <v>34.032220000000002</v>
      </c>
      <c r="H53" s="63">
        <v>-118.69673</v>
      </c>
      <c r="I53" s="63">
        <v>34.030729999999998</v>
      </c>
      <c r="J53" s="63">
        <v>-118.71204</v>
      </c>
    </row>
    <row r="54" spans="1:10" ht="12.75" customHeight="1" x14ac:dyDescent="0.2">
      <c r="A54" s="63" t="s">
        <v>237</v>
      </c>
      <c r="B54" s="63" t="s">
        <v>240</v>
      </c>
      <c r="C54" s="63" t="s">
        <v>241</v>
      </c>
      <c r="D54" s="63">
        <v>1</v>
      </c>
      <c r="E54" s="239">
        <v>23390.400000000001</v>
      </c>
      <c r="F54" s="63" t="s">
        <v>30</v>
      </c>
      <c r="G54" s="63">
        <v>33.348149999999997</v>
      </c>
      <c r="H54" s="63">
        <v>-118.32692</v>
      </c>
      <c r="I54" s="63">
        <v>33.342889999999997</v>
      </c>
      <c r="J54" s="63">
        <v>-118.32384</v>
      </c>
    </row>
    <row r="55" spans="1:10" ht="12.75" customHeight="1" x14ac:dyDescent="0.2">
      <c r="A55" s="63" t="s">
        <v>237</v>
      </c>
      <c r="B55" s="63" t="s">
        <v>242</v>
      </c>
      <c r="C55" s="63" t="s">
        <v>243</v>
      </c>
      <c r="D55" s="63">
        <v>1</v>
      </c>
      <c r="E55" s="239">
        <v>0.18</v>
      </c>
      <c r="F55" s="63" t="s">
        <v>30</v>
      </c>
      <c r="G55" s="63">
        <v>33.977260000000001</v>
      </c>
      <c r="H55" s="63">
        <v>-118.44363</v>
      </c>
      <c r="I55" s="63">
        <v>33.975940000000001</v>
      </c>
      <c r="J55" s="63">
        <v>-118.44641</v>
      </c>
    </row>
    <row r="56" spans="1:10" ht="12.75" customHeight="1" x14ac:dyDescent="0.2">
      <c r="A56" s="63" t="s">
        <v>237</v>
      </c>
      <c r="B56" s="63" t="s">
        <v>244</v>
      </c>
      <c r="C56" s="63" t="s">
        <v>245</v>
      </c>
      <c r="D56" s="63">
        <v>1</v>
      </c>
      <c r="E56" s="239">
        <v>0.85</v>
      </c>
      <c r="F56" s="63" t="s">
        <v>30</v>
      </c>
      <c r="G56" s="63">
        <v>34.036540000000002</v>
      </c>
      <c r="H56" s="63">
        <v>-118.60921999999999</v>
      </c>
      <c r="I56" s="63">
        <v>34.037790000000001</v>
      </c>
      <c r="J56" s="63">
        <v>-118.62372999999999</v>
      </c>
    </row>
    <row r="57" spans="1:10" ht="12.75" customHeight="1" x14ac:dyDescent="0.2">
      <c r="A57" s="63" t="s">
        <v>237</v>
      </c>
      <c r="B57" s="63" t="s">
        <v>246</v>
      </c>
      <c r="C57" s="63" t="s">
        <v>247</v>
      </c>
      <c r="D57" s="63">
        <v>1</v>
      </c>
      <c r="E57" s="239">
        <v>0.39</v>
      </c>
      <c r="F57" s="63" t="s">
        <v>30</v>
      </c>
      <c r="G57" s="63">
        <v>33.792070000000002</v>
      </c>
      <c r="H57" s="63">
        <v>-118.40698</v>
      </c>
      <c r="I57" s="63">
        <v>33.79683</v>
      </c>
      <c r="J57" s="63">
        <v>-118.40828</v>
      </c>
    </row>
    <row r="58" spans="1:10" ht="12.75" customHeight="1" x14ac:dyDescent="0.2">
      <c r="A58" s="63" t="s">
        <v>237</v>
      </c>
      <c r="B58" s="63" t="s">
        <v>248</v>
      </c>
      <c r="C58" s="63" t="s">
        <v>249</v>
      </c>
      <c r="D58" s="63">
        <v>1</v>
      </c>
      <c r="E58" s="239">
        <v>1.91</v>
      </c>
      <c r="F58" s="63" t="s">
        <v>30</v>
      </c>
      <c r="G58" s="63">
        <v>34.028959999999998</v>
      </c>
      <c r="H58" s="63">
        <v>-118.84254</v>
      </c>
      <c r="I58" s="63">
        <v>34.037599999999998</v>
      </c>
      <c r="J58" s="63">
        <v>-118.87318999999999</v>
      </c>
    </row>
    <row r="59" spans="1:10" ht="12.75" customHeight="1" x14ac:dyDescent="0.2">
      <c r="A59" s="63" t="s">
        <v>237</v>
      </c>
      <c r="B59" s="63" t="s">
        <v>250</v>
      </c>
      <c r="C59" s="63" t="s">
        <v>251</v>
      </c>
      <c r="D59" s="63">
        <v>1</v>
      </c>
      <c r="E59" s="239">
        <v>1</v>
      </c>
      <c r="F59" s="63" t="s">
        <v>30</v>
      </c>
      <c r="G59" s="63">
        <v>0</v>
      </c>
      <c r="H59" s="63">
        <v>0</v>
      </c>
      <c r="I59" s="63">
        <v>0</v>
      </c>
      <c r="J59" s="63">
        <v>0</v>
      </c>
    </row>
    <row r="60" spans="1:10" ht="12.75" customHeight="1" x14ac:dyDescent="0.2">
      <c r="A60" s="63" t="s">
        <v>237</v>
      </c>
      <c r="B60" s="63" t="s">
        <v>252</v>
      </c>
      <c r="C60" s="63" t="s">
        <v>253</v>
      </c>
      <c r="D60" s="63">
        <v>1</v>
      </c>
      <c r="E60" s="239">
        <v>1.5</v>
      </c>
      <c r="F60" s="63" t="s">
        <v>30</v>
      </c>
      <c r="G60" s="63">
        <v>34.03745</v>
      </c>
      <c r="H60" s="63">
        <v>-118.64896</v>
      </c>
      <c r="I60" s="63">
        <v>34.037790000000001</v>
      </c>
      <c r="J60" s="63">
        <v>-118.67464</v>
      </c>
    </row>
    <row r="61" spans="1:10" ht="12.75" customHeight="1" x14ac:dyDescent="0.2">
      <c r="A61" s="63" t="s">
        <v>237</v>
      </c>
      <c r="B61" s="63" t="s">
        <v>254</v>
      </c>
      <c r="C61" s="63" t="s">
        <v>255</v>
      </c>
      <c r="D61" s="63">
        <v>1</v>
      </c>
      <c r="E61" s="239">
        <v>1</v>
      </c>
      <c r="F61" s="63" t="s">
        <v>30</v>
      </c>
      <c r="G61" s="63">
        <v>34.03275</v>
      </c>
      <c r="H61" s="63">
        <v>-118.73129</v>
      </c>
      <c r="I61" s="63">
        <v>34.032400000000003</v>
      </c>
      <c r="J61" s="63">
        <v>-118.74362000000001</v>
      </c>
    </row>
    <row r="62" spans="1:10" ht="12.75" customHeight="1" x14ac:dyDescent="0.2">
      <c r="A62" s="63" t="s">
        <v>237</v>
      </c>
      <c r="B62" s="63" t="s">
        <v>256</v>
      </c>
      <c r="C62" s="63" t="s">
        <v>257</v>
      </c>
      <c r="D62" s="63">
        <v>1</v>
      </c>
      <c r="E62" s="239">
        <v>0.4</v>
      </c>
      <c r="F62" s="63" t="s">
        <v>30</v>
      </c>
      <c r="G62" s="63">
        <v>34.032400000000003</v>
      </c>
      <c r="H62" s="63">
        <v>-118.74362000000001</v>
      </c>
      <c r="I62" s="63">
        <v>34.030560000000001</v>
      </c>
      <c r="J62" s="63">
        <v>-118.75015999999999</v>
      </c>
    </row>
    <row r="63" spans="1:10" ht="12.75" customHeight="1" x14ac:dyDescent="0.2">
      <c r="A63" s="63" t="s">
        <v>237</v>
      </c>
      <c r="B63" s="63" t="s">
        <v>258</v>
      </c>
      <c r="C63" s="63" t="s">
        <v>259</v>
      </c>
      <c r="D63" s="63">
        <v>1</v>
      </c>
      <c r="E63" s="239">
        <v>10560</v>
      </c>
      <c r="F63" s="63" t="s">
        <v>30</v>
      </c>
      <c r="G63" s="63">
        <v>33.961109999999998</v>
      </c>
      <c r="H63" s="63">
        <v>-118.45644</v>
      </c>
      <c r="I63" s="63">
        <v>33.904910000000001</v>
      </c>
      <c r="J63" s="63">
        <v>-118.42314</v>
      </c>
    </row>
    <row r="64" spans="1:10" ht="12.75" customHeight="1" x14ac:dyDescent="0.2">
      <c r="A64" s="63" t="s">
        <v>237</v>
      </c>
      <c r="B64" s="63" t="s">
        <v>260</v>
      </c>
      <c r="C64" s="63" t="s">
        <v>261</v>
      </c>
      <c r="D64" s="63">
        <v>1</v>
      </c>
      <c r="E64" s="239">
        <v>0.14000000000000001</v>
      </c>
      <c r="F64" s="63" t="s">
        <v>30</v>
      </c>
      <c r="G64" s="63">
        <v>34.037599999999998</v>
      </c>
      <c r="H64" s="63">
        <v>-118.87318999999999</v>
      </c>
      <c r="I64" s="63">
        <v>34.03781</v>
      </c>
      <c r="J64" s="63">
        <v>-118.87549</v>
      </c>
    </row>
    <row r="65" spans="1:10" ht="12.75" customHeight="1" x14ac:dyDescent="0.2">
      <c r="A65" s="63" t="s">
        <v>237</v>
      </c>
      <c r="B65" s="63" t="s">
        <v>262</v>
      </c>
      <c r="C65" s="63" t="s">
        <v>263</v>
      </c>
      <c r="D65" s="63">
        <v>1</v>
      </c>
      <c r="E65" s="239">
        <v>0.11</v>
      </c>
      <c r="F65" s="63" t="s">
        <v>30</v>
      </c>
      <c r="G65" s="63">
        <v>34.038899999999998</v>
      </c>
      <c r="H65" s="63">
        <v>-118.89146</v>
      </c>
      <c r="I65" s="63">
        <v>34.039110000000001</v>
      </c>
      <c r="J65" s="63">
        <v>-118.89318</v>
      </c>
    </row>
    <row r="66" spans="1:10" ht="12.75" customHeight="1" x14ac:dyDescent="0.2">
      <c r="A66" s="63" t="s">
        <v>237</v>
      </c>
      <c r="B66" s="63" t="s">
        <v>264</v>
      </c>
      <c r="C66" s="63" t="s">
        <v>265</v>
      </c>
      <c r="D66" s="63">
        <v>1</v>
      </c>
      <c r="E66" s="239">
        <v>0.83</v>
      </c>
      <c r="F66" s="63" t="s">
        <v>30</v>
      </c>
      <c r="G66" s="63">
        <v>33.904910000000001</v>
      </c>
      <c r="H66" s="63">
        <v>-118.42314</v>
      </c>
      <c r="I66" s="63">
        <v>33.915730000000003</v>
      </c>
      <c r="J66" s="63">
        <v>-118.42925</v>
      </c>
    </row>
    <row r="67" spans="1:10" ht="12.75" customHeight="1" x14ac:dyDescent="0.2">
      <c r="A67" s="63" t="s">
        <v>237</v>
      </c>
      <c r="B67" s="63" t="s">
        <v>266</v>
      </c>
      <c r="C67" s="63" t="s">
        <v>267</v>
      </c>
      <c r="D67" s="63">
        <v>1</v>
      </c>
      <c r="E67" s="239">
        <v>1.31</v>
      </c>
      <c r="F67" s="63" t="s">
        <v>30</v>
      </c>
      <c r="G67" s="63">
        <v>34.025260000000003</v>
      </c>
      <c r="H67" s="63">
        <v>-118.76446</v>
      </c>
      <c r="I67" s="63">
        <v>34.02026</v>
      </c>
      <c r="J67" s="63">
        <v>-118.78625</v>
      </c>
    </row>
    <row r="68" spans="1:10" ht="12.75" customHeight="1" x14ac:dyDescent="0.2">
      <c r="A68" s="63" t="s">
        <v>237</v>
      </c>
      <c r="B68" s="63" t="s">
        <v>268</v>
      </c>
      <c r="C68" s="63" t="s">
        <v>269</v>
      </c>
      <c r="D68" s="63">
        <v>1</v>
      </c>
      <c r="E68" s="239">
        <v>1108.8</v>
      </c>
      <c r="F68" s="63" t="s">
        <v>30</v>
      </c>
      <c r="G68" s="63">
        <v>33.877090000000003</v>
      </c>
      <c r="H68" s="63">
        <v>-118.40912</v>
      </c>
      <c r="I68" s="63">
        <v>33.852029999999999</v>
      </c>
      <c r="J68" s="63">
        <v>-118.39934</v>
      </c>
    </row>
    <row r="69" spans="1:10" ht="12.75" customHeight="1" x14ac:dyDescent="0.2">
      <c r="A69" s="63" t="s">
        <v>237</v>
      </c>
      <c r="B69" s="63" t="s">
        <v>270</v>
      </c>
      <c r="C69" s="63" t="s">
        <v>271</v>
      </c>
      <c r="D69" s="63">
        <v>1</v>
      </c>
      <c r="E69" s="239">
        <v>16790.400000000001</v>
      </c>
      <c r="F69" s="63" t="s">
        <v>30</v>
      </c>
      <c r="G69" s="63">
        <v>33.709949999999999</v>
      </c>
      <c r="H69" s="63">
        <v>-118.28282</v>
      </c>
      <c r="I69" s="63">
        <v>33.712960000000002</v>
      </c>
      <c r="J69" s="63">
        <v>-118.28312</v>
      </c>
    </row>
    <row r="70" spans="1:10" ht="12.75" customHeight="1" x14ac:dyDescent="0.2">
      <c r="A70" s="63" t="s">
        <v>237</v>
      </c>
      <c r="B70" s="63" t="s">
        <v>272</v>
      </c>
      <c r="C70" s="63" t="s">
        <v>273</v>
      </c>
      <c r="D70" s="63">
        <v>1</v>
      </c>
      <c r="E70" s="239">
        <v>0.8</v>
      </c>
      <c r="F70" s="63" t="s">
        <v>30</v>
      </c>
      <c r="G70" s="63">
        <v>34.036239999999999</v>
      </c>
      <c r="H70" s="63">
        <v>-118.63547</v>
      </c>
      <c r="I70" s="63">
        <v>34.03745</v>
      </c>
      <c r="J70" s="63">
        <v>-118.64896</v>
      </c>
    </row>
    <row r="71" spans="1:10" ht="12.75" customHeight="1" x14ac:dyDescent="0.2">
      <c r="A71" s="63" t="s">
        <v>237</v>
      </c>
      <c r="B71" s="63" t="s">
        <v>274</v>
      </c>
      <c r="C71" s="63" t="s">
        <v>275</v>
      </c>
      <c r="D71" s="63">
        <v>1</v>
      </c>
      <c r="E71" s="239">
        <v>0.1</v>
      </c>
      <c r="F71" s="63" t="s">
        <v>30</v>
      </c>
      <c r="G71" s="63">
        <v>34.038539999999998</v>
      </c>
      <c r="H71" s="63">
        <v>-118.88703</v>
      </c>
      <c r="I71" s="63">
        <v>34.038690000000003</v>
      </c>
      <c r="J71" s="63">
        <v>-118.88879</v>
      </c>
    </row>
    <row r="72" spans="1:10" ht="12.75" customHeight="1" x14ac:dyDescent="0.2">
      <c r="A72" s="63" t="s">
        <v>237</v>
      </c>
      <c r="B72" s="63" t="s">
        <v>276</v>
      </c>
      <c r="C72" s="63" t="s">
        <v>277</v>
      </c>
      <c r="D72" s="63">
        <v>1</v>
      </c>
      <c r="E72" s="239">
        <v>0.72</v>
      </c>
      <c r="F72" s="63" t="s">
        <v>30</v>
      </c>
      <c r="G72" s="63">
        <v>34.037790000000001</v>
      </c>
      <c r="H72" s="63">
        <v>-118.62372999999999</v>
      </c>
      <c r="I72" s="63">
        <v>34.036230000000003</v>
      </c>
      <c r="J72" s="63">
        <v>-118.63547</v>
      </c>
    </row>
    <row r="73" spans="1:10" ht="12.75" customHeight="1" x14ac:dyDescent="0.2">
      <c r="A73" s="63" t="s">
        <v>237</v>
      </c>
      <c r="B73" s="63" t="s">
        <v>278</v>
      </c>
      <c r="C73" s="63" t="s">
        <v>279</v>
      </c>
      <c r="D73" s="63">
        <v>1</v>
      </c>
      <c r="E73" s="239">
        <v>0.17</v>
      </c>
      <c r="F73" s="63" t="s">
        <v>30</v>
      </c>
      <c r="G73" s="63">
        <v>34.039140000000003</v>
      </c>
      <c r="H73" s="63">
        <v>-118.59676</v>
      </c>
      <c r="I73" s="63">
        <v>34.039189999999998</v>
      </c>
      <c r="J73" s="63">
        <v>-118.59969</v>
      </c>
    </row>
    <row r="74" spans="1:10" ht="12.75" customHeight="1" x14ac:dyDescent="0.2">
      <c r="A74" s="63" t="s">
        <v>237</v>
      </c>
      <c r="B74" s="63" t="s">
        <v>280</v>
      </c>
      <c r="C74" s="63" t="s">
        <v>281</v>
      </c>
      <c r="D74" s="63">
        <v>1</v>
      </c>
      <c r="E74" s="239">
        <v>1.155</v>
      </c>
      <c r="F74" s="63" t="s">
        <v>30</v>
      </c>
      <c r="G74" s="63">
        <v>34.04607</v>
      </c>
      <c r="H74" s="63">
        <v>-118.92605</v>
      </c>
      <c r="I74" s="63">
        <v>34.045180000000002</v>
      </c>
      <c r="J74" s="63">
        <v>-118.94474</v>
      </c>
    </row>
    <row r="75" spans="1:10" ht="12.75" customHeight="1" x14ac:dyDescent="0.2">
      <c r="A75" s="63" t="s">
        <v>237</v>
      </c>
      <c r="B75" s="63" t="s">
        <v>282</v>
      </c>
      <c r="C75" s="63" t="s">
        <v>283</v>
      </c>
      <c r="D75" s="63">
        <v>1</v>
      </c>
      <c r="E75" s="239">
        <v>1531.2</v>
      </c>
      <c r="F75" s="63" t="s">
        <v>30</v>
      </c>
      <c r="G75" s="63">
        <v>33.745150000000002</v>
      </c>
      <c r="H75" s="63">
        <v>-118.11918</v>
      </c>
      <c r="I75" s="63">
        <v>33.763460000000002</v>
      </c>
      <c r="J75" s="63">
        <v>-118.17976</v>
      </c>
    </row>
    <row r="76" spans="1:10" ht="12.75" customHeight="1" x14ac:dyDescent="0.2">
      <c r="A76" s="63" t="s">
        <v>237</v>
      </c>
      <c r="B76" s="63" t="s">
        <v>284</v>
      </c>
      <c r="C76" s="63" t="s">
        <v>285</v>
      </c>
      <c r="D76" s="63">
        <v>1</v>
      </c>
      <c r="E76" s="239">
        <v>4540.8</v>
      </c>
      <c r="F76" s="63" t="s">
        <v>30</v>
      </c>
      <c r="G76" s="63">
        <v>33.804229999999997</v>
      </c>
      <c r="H76" s="63">
        <v>-118.39411</v>
      </c>
      <c r="I76" s="63">
        <v>33.802289999999999</v>
      </c>
      <c r="J76" s="63">
        <v>-118.39816</v>
      </c>
    </row>
    <row r="77" spans="1:10" ht="12.75" customHeight="1" x14ac:dyDescent="0.2">
      <c r="A77" s="63" t="s">
        <v>237</v>
      </c>
      <c r="B77" s="63" t="s">
        <v>286</v>
      </c>
      <c r="C77" s="63" t="s">
        <v>287</v>
      </c>
      <c r="D77" s="63">
        <v>1</v>
      </c>
      <c r="E77" s="239">
        <v>10982.4</v>
      </c>
      <c r="F77" s="63" t="s">
        <v>30</v>
      </c>
      <c r="G77" s="63">
        <v>34.032220000000002</v>
      </c>
      <c r="H77" s="63">
        <v>-118.69673</v>
      </c>
      <c r="I77" s="63">
        <v>34.030769999999997</v>
      </c>
      <c r="J77" s="63">
        <v>-118.68246000000001</v>
      </c>
    </row>
    <row r="78" spans="1:10" ht="12.75" customHeight="1" x14ac:dyDescent="0.2">
      <c r="A78" s="63" t="s">
        <v>237</v>
      </c>
      <c r="B78" s="63" t="s">
        <v>288</v>
      </c>
      <c r="C78" s="63" t="s">
        <v>289</v>
      </c>
      <c r="D78" s="63">
        <v>1</v>
      </c>
      <c r="E78" s="239">
        <v>0.57999999999999996</v>
      </c>
      <c r="F78" s="63" t="s">
        <v>30</v>
      </c>
      <c r="G78" s="63">
        <v>34.036949999999997</v>
      </c>
      <c r="H78" s="63">
        <v>-118.67653</v>
      </c>
      <c r="I78" s="63">
        <v>34.03078</v>
      </c>
      <c r="J78" s="63">
        <v>-118.68246000000001</v>
      </c>
    </row>
    <row r="79" spans="1:10" ht="12.75" customHeight="1" x14ac:dyDescent="0.2">
      <c r="A79" s="63" t="s">
        <v>237</v>
      </c>
      <c r="B79" s="63" t="s">
        <v>290</v>
      </c>
      <c r="C79" s="63" t="s">
        <v>291</v>
      </c>
      <c r="D79" s="63">
        <v>1</v>
      </c>
      <c r="E79" s="239">
        <v>0.04</v>
      </c>
      <c r="F79" s="63" t="s">
        <v>30</v>
      </c>
      <c r="G79" s="63">
        <v>34.036949999999997</v>
      </c>
      <c r="H79" s="63">
        <v>-118.67653</v>
      </c>
      <c r="I79" s="63">
        <v>34.032220000000002</v>
      </c>
      <c r="J79" s="63">
        <v>-118.69673</v>
      </c>
    </row>
    <row r="80" spans="1:10" ht="12.75" customHeight="1" x14ac:dyDescent="0.2">
      <c r="A80" s="63" t="s">
        <v>237</v>
      </c>
      <c r="B80" s="63" t="s">
        <v>292</v>
      </c>
      <c r="C80" s="63" t="s">
        <v>293</v>
      </c>
      <c r="D80" s="63">
        <v>1</v>
      </c>
      <c r="E80" s="239">
        <v>1214.4000000000001</v>
      </c>
      <c r="F80" s="63" t="s">
        <v>30</v>
      </c>
      <c r="G80" s="63">
        <v>33.904910000000001</v>
      </c>
      <c r="H80" s="63">
        <v>-118.42314</v>
      </c>
      <c r="I80" s="63">
        <v>33.877090000000003</v>
      </c>
      <c r="J80" s="63">
        <v>-118.40912</v>
      </c>
    </row>
    <row r="81" spans="1:10" ht="12.75" customHeight="1" x14ac:dyDescent="0.2">
      <c r="A81" s="63" t="s">
        <v>237</v>
      </c>
      <c r="B81" s="63" t="s">
        <v>294</v>
      </c>
      <c r="C81" s="63" t="s">
        <v>1081</v>
      </c>
      <c r="D81" s="63">
        <v>1</v>
      </c>
      <c r="E81" s="239">
        <v>1108.8</v>
      </c>
      <c r="F81" s="63" t="s">
        <v>30</v>
      </c>
      <c r="G81" s="63">
        <v>33.758870000000002</v>
      </c>
      <c r="H81" s="63">
        <v>-118.12031</v>
      </c>
      <c r="I81" s="63">
        <v>33.756630000000001</v>
      </c>
      <c r="J81" s="63">
        <v>-118.11731</v>
      </c>
    </row>
    <row r="82" spans="1:10" ht="12.75" customHeight="1" x14ac:dyDescent="0.2">
      <c r="A82" s="63" t="s">
        <v>237</v>
      </c>
      <c r="B82" s="63" t="s">
        <v>296</v>
      </c>
      <c r="C82" s="63" t="s">
        <v>297</v>
      </c>
      <c r="D82" s="63">
        <v>1</v>
      </c>
      <c r="E82" s="239">
        <v>1.23</v>
      </c>
      <c r="F82" s="63" t="s">
        <v>30</v>
      </c>
      <c r="G82" s="63">
        <v>34.041449999999998</v>
      </c>
      <c r="H82" s="63">
        <v>-118.90626</v>
      </c>
      <c r="I82" s="63">
        <v>34.04607</v>
      </c>
      <c r="J82" s="63">
        <v>-118.92605</v>
      </c>
    </row>
    <row r="83" spans="1:10" ht="12.75" customHeight="1" x14ac:dyDescent="0.2">
      <c r="A83" s="63" t="s">
        <v>237</v>
      </c>
      <c r="B83" s="63" t="s">
        <v>250</v>
      </c>
      <c r="C83" s="63" t="s">
        <v>299</v>
      </c>
      <c r="D83" s="63">
        <v>1</v>
      </c>
      <c r="E83" s="239">
        <v>10612.8</v>
      </c>
      <c r="F83" s="63" t="s">
        <v>30</v>
      </c>
      <c r="G83" s="63">
        <v>33.709949999999999</v>
      </c>
      <c r="H83" s="63">
        <v>-118.28282</v>
      </c>
      <c r="I83" s="63">
        <v>33.712960000000002</v>
      </c>
      <c r="J83" s="63">
        <v>-118.28312</v>
      </c>
    </row>
    <row r="84" spans="1:10" ht="12.75" customHeight="1" x14ac:dyDescent="0.2">
      <c r="A84" s="63" t="s">
        <v>237</v>
      </c>
      <c r="B84" s="24" t="s">
        <v>284</v>
      </c>
      <c r="C84" s="24" t="s">
        <v>1067</v>
      </c>
      <c r="D84" s="63">
        <v>1</v>
      </c>
      <c r="E84" s="239"/>
      <c r="F84" s="63" t="s">
        <v>30</v>
      </c>
      <c r="G84" s="63"/>
      <c r="H84" s="63"/>
      <c r="I84" s="63"/>
      <c r="J84" s="63"/>
    </row>
    <row r="85" spans="1:10" ht="12.75" customHeight="1" x14ac:dyDescent="0.2">
      <c r="A85" s="63" t="s">
        <v>237</v>
      </c>
      <c r="B85" s="63" t="s">
        <v>300</v>
      </c>
      <c r="C85" s="63" t="s">
        <v>301</v>
      </c>
      <c r="D85" s="63">
        <v>1</v>
      </c>
      <c r="E85" s="239">
        <v>1.89</v>
      </c>
      <c r="F85" s="63" t="s">
        <v>30</v>
      </c>
      <c r="G85" s="63">
        <v>34.02026</v>
      </c>
      <c r="H85" s="63">
        <v>-118.78625</v>
      </c>
      <c r="I85" s="63">
        <v>34.002249999999997</v>
      </c>
      <c r="J85" s="63">
        <v>-118.80503</v>
      </c>
    </row>
    <row r="86" spans="1:10" ht="12.75" customHeight="1" x14ac:dyDescent="0.2">
      <c r="A86" s="63" t="s">
        <v>237</v>
      </c>
      <c r="B86" s="63" t="s">
        <v>302</v>
      </c>
      <c r="C86" s="63" t="s">
        <v>303</v>
      </c>
      <c r="D86" s="63">
        <v>1</v>
      </c>
      <c r="E86" s="239">
        <v>1.27</v>
      </c>
      <c r="F86" s="63" t="s">
        <v>30</v>
      </c>
      <c r="G86" s="63">
        <v>33.706319999999998</v>
      </c>
      <c r="H86" s="63">
        <v>-118.28731000000001</v>
      </c>
      <c r="I86" s="63">
        <v>33.71143</v>
      </c>
      <c r="J86" s="63">
        <v>-118.30371</v>
      </c>
    </row>
    <row r="87" spans="1:10" ht="12.75" customHeight="1" x14ac:dyDescent="0.2">
      <c r="A87" s="63" t="s">
        <v>237</v>
      </c>
      <c r="B87" s="63" t="s">
        <v>304</v>
      </c>
      <c r="C87" s="63" t="s">
        <v>305</v>
      </c>
      <c r="D87" s="63">
        <v>1</v>
      </c>
      <c r="E87" s="239">
        <v>14731.2</v>
      </c>
      <c r="F87" s="63" t="s">
        <v>30</v>
      </c>
      <c r="G87" s="63">
        <v>33.737319999999997</v>
      </c>
      <c r="H87" s="63">
        <v>-118.36085</v>
      </c>
      <c r="I87" s="63">
        <v>33.7348</v>
      </c>
      <c r="J87" s="63">
        <v>-118.35760999999999</v>
      </c>
    </row>
    <row r="88" spans="1:10" ht="12.75" customHeight="1" x14ac:dyDescent="0.2">
      <c r="A88" s="63" t="s">
        <v>237</v>
      </c>
      <c r="B88" s="63" t="s">
        <v>306</v>
      </c>
      <c r="C88" s="63" t="s">
        <v>307</v>
      </c>
      <c r="D88" s="63">
        <v>1</v>
      </c>
      <c r="E88" s="239">
        <v>1.03</v>
      </c>
      <c r="F88" s="63" t="s">
        <v>30</v>
      </c>
      <c r="G88" s="63">
        <v>34.030729999999998</v>
      </c>
      <c r="H88" s="63">
        <v>-118.71204</v>
      </c>
      <c r="I88" s="63">
        <v>34.032789999999999</v>
      </c>
      <c r="J88" s="63">
        <v>-118.7313</v>
      </c>
    </row>
    <row r="89" spans="1:10" ht="12.75" customHeight="1" x14ac:dyDescent="0.2">
      <c r="A89" s="63" t="s">
        <v>237</v>
      </c>
      <c r="B89" s="63" t="s">
        <v>308</v>
      </c>
      <c r="C89" s="63" t="s">
        <v>309</v>
      </c>
      <c r="D89" s="63">
        <v>1</v>
      </c>
      <c r="E89" s="239">
        <v>3643.2</v>
      </c>
      <c r="F89" s="63" t="s">
        <v>30</v>
      </c>
      <c r="G89" s="63">
        <v>33.851140000000001</v>
      </c>
      <c r="H89" s="63">
        <v>-118.39944</v>
      </c>
      <c r="I89" s="63">
        <v>33.815399999999997</v>
      </c>
      <c r="J89" s="63">
        <v>-118.39125</v>
      </c>
    </row>
    <row r="90" spans="1:10" ht="12.75" customHeight="1" x14ac:dyDescent="0.2">
      <c r="A90" s="63" t="s">
        <v>237</v>
      </c>
      <c r="B90" s="63" t="s">
        <v>310</v>
      </c>
      <c r="C90" s="63" t="s">
        <v>311</v>
      </c>
      <c r="D90" s="63">
        <v>1</v>
      </c>
      <c r="E90" s="239">
        <v>0.93</v>
      </c>
      <c r="F90" s="63" t="s">
        <v>30</v>
      </c>
      <c r="G90" s="63">
        <v>34.037599999999998</v>
      </c>
      <c r="H90" s="63">
        <v>-118.87318999999999</v>
      </c>
      <c r="I90" s="63">
        <v>34.039319999999996</v>
      </c>
      <c r="J90" s="63">
        <v>-118.89497</v>
      </c>
    </row>
    <row r="91" spans="1:10" ht="12.75" customHeight="1" x14ac:dyDescent="0.2">
      <c r="A91" s="63" t="s">
        <v>237</v>
      </c>
      <c r="B91" s="63" t="s">
        <v>1082</v>
      </c>
      <c r="C91" s="63" t="s">
        <v>1083</v>
      </c>
      <c r="D91" s="63">
        <v>1</v>
      </c>
      <c r="E91" s="239">
        <v>14256</v>
      </c>
      <c r="F91" s="63" t="s">
        <v>30</v>
      </c>
      <c r="G91" s="63">
        <v>33.721960000000003</v>
      </c>
      <c r="H91" s="63">
        <v>-118.33311</v>
      </c>
      <c r="I91" s="63">
        <v>33.71143</v>
      </c>
      <c r="J91" s="63">
        <v>-118.30371</v>
      </c>
    </row>
    <row r="92" spans="1:10" ht="12.75" customHeight="1" x14ac:dyDescent="0.2">
      <c r="A92" s="63" t="s">
        <v>237</v>
      </c>
      <c r="B92" s="63" t="s">
        <v>314</v>
      </c>
      <c r="C92" s="63" t="s">
        <v>315</v>
      </c>
      <c r="D92" s="63">
        <v>1</v>
      </c>
      <c r="E92" s="239">
        <v>7339.2</v>
      </c>
      <c r="F92" s="63" t="s">
        <v>30</v>
      </c>
      <c r="G92" s="63">
        <v>34.025010000000002</v>
      </c>
      <c r="H92" s="63">
        <v>-118.51699000000001</v>
      </c>
      <c r="I92" s="63">
        <v>33.994950000000003</v>
      </c>
      <c r="J92" s="63">
        <v>-118.48457000000001</v>
      </c>
    </row>
    <row r="93" spans="1:10" ht="12.75" customHeight="1" x14ac:dyDescent="0.2">
      <c r="A93" s="63" t="s">
        <v>237</v>
      </c>
      <c r="B93" s="63" t="s">
        <v>316</v>
      </c>
      <c r="C93" s="63" t="s">
        <v>317</v>
      </c>
      <c r="D93" s="63">
        <v>1</v>
      </c>
      <c r="E93" s="239">
        <v>0.57999999999999996</v>
      </c>
      <c r="F93" s="63" t="s">
        <v>30</v>
      </c>
      <c r="G93" s="63">
        <v>34.041240000000002</v>
      </c>
      <c r="H93" s="63">
        <v>-118.56704999999999</v>
      </c>
      <c r="I93" s="63">
        <v>34.0398</v>
      </c>
      <c r="J93" s="63">
        <v>-118.57527</v>
      </c>
    </row>
    <row r="94" spans="1:10" ht="12.75" customHeight="1" x14ac:dyDescent="0.2">
      <c r="A94" s="63" t="s">
        <v>237</v>
      </c>
      <c r="B94" s="63" t="s">
        <v>318</v>
      </c>
      <c r="C94" s="63" t="s">
        <v>319</v>
      </c>
      <c r="D94" s="63">
        <v>1</v>
      </c>
      <c r="E94" s="239">
        <v>1.85</v>
      </c>
      <c r="F94" s="63" t="s">
        <v>30</v>
      </c>
      <c r="G94" s="63">
        <v>34.025010000000002</v>
      </c>
      <c r="H94" s="63">
        <v>-118.51699000000001</v>
      </c>
      <c r="I94" s="63">
        <v>34.038260000000001</v>
      </c>
      <c r="J94" s="63">
        <v>-118.54405</v>
      </c>
    </row>
    <row r="95" spans="1:10" ht="12.75" customHeight="1" x14ac:dyDescent="0.2">
      <c r="A95" s="63" t="s">
        <v>237</v>
      </c>
      <c r="B95" s="63" t="s">
        <v>320</v>
      </c>
      <c r="C95" s="63" t="s">
        <v>321</v>
      </c>
      <c r="D95" s="63">
        <v>1</v>
      </c>
      <c r="E95" s="239">
        <v>0.11</v>
      </c>
      <c r="F95" s="63" t="s">
        <v>30</v>
      </c>
      <c r="G95" s="63">
        <v>34.037790000000001</v>
      </c>
      <c r="H95" s="63">
        <v>-118.67464</v>
      </c>
      <c r="I95" s="63">
        <v>34.037089999999999</v>
      </c>
      <c r="J95" s="63">
        <v>-118.67637000000001</v>
      </c>
    </row>
    <row r="96" spans="1:10" ht="12.75" customHeight="1" x14ac:dyDescent="0.2">
      <c r="A96" s="63" t="s">
        <v>237</v>
      </c>
      <c r="B96" s="63" t="s">
        <v>322</v>
      </c>
      <c r="C96" s="63" t="s">
        <v>323</v>
      </c>
      <c r="D96" s="63">
        <v>1</v>
      </c>
      <c r="E96" s="239">
        <v>0.45</v>
      </c>
      <c r="F96" s="63" t="s">
        <v>30</v>
      </c>
      <c r="G96" s="63">
        <v>34.039529999999999</v>
      </c>
      <c r="H96" s="63">
        <v>-118.57622000000001</v>
      </c>
      <c r="I96" s="63">
        <v>34.037860000000002</v>
      </c>
      <c r="J96" s="63">
        <v>-118.58329999999999</v>
      </c>
    </row>
    <row r="97" spans="1:10" ht="12.75" customHeight="1" x14ac:dyDescent="0.2">
      <c r="A97" s="63" t="s">
        <v>237</v>
      </c>
      <c r="B97" s="63" t="s">
        <v>324</v>
      </c>
      <c r="C97" s="63" t="s">
        <v>325</v>
      </c>
      <c r="D97" s="63">
        <v>1</v>
      </c>
      <c r="E97" s="239"/>
      <c r="F97" s="63" t="s">
        <v>30</v>
      </c>
      <c r="G97" s="63">
        <v>33.815399999999997</v>
      </c>
      <c r="H97" s="63">
        <v>-118.39125</v>
      </c>
      <c r="I97" s="63">
        <v>33.80424</v>
      </c>
      <c r="J97" s="63">
        <v>-118.39409999999999</v>
      </c>
    </row>
    <row r="98" spans="1:10" ht="12.75" customHeight="1" x14ac:dyDescent="0.2">
      <c r="A98" s="63" t="s">
        <v>237</v>
      </c>
      <c r="B98" s="63" t="s">
        <v>326</v>
      </c>
      <c r="C98" s="63" t="s">
        <v>327</v>
      </c>
      <c r="D98" s="63">
        <v>1</v>
      </c>
      <c r="E98" s="239">
        <v>0</v>
      </c>
      <c r="F98" s="63" t="s">
        <v>30</v>
      </c>
      <c r="G98" s="63">
        <v>0</v>
      </c>
      <c r="H98" s="63">
        <v>0</v>
      </c>
      <c r="I98" s="63">
        <v>0</v>
      </c>
      <c r="J98" s="63">
        <v>0</v>
      </c>
    </row>
    <row r="99" spans="1:10" ht="12.75" customHeight="1" x14ac:dyDescent="0.2">
      <c r="A99" s="63" t="s">
        <v>237</v>
      </c>
      <c r="B99" s="63" t="s">
        <v>328</v>
      </c>
      <c r="C99" s="63" t="s">
        <v>329</v>
      </c>
      <c r="D99" s="63">
        <v>1</v>
      </c>
      <c r="E99" s="239"/>
      <c r="F99" s="63" t="s">
        <v>30</v>
      </c>
      <c r="G99" s="63">
        <v>33.99494</v>
      </c>
      <c r="H99" s="63">
        <v>-118.48457999999999</v>
      </c>
      <c r="I99" s="63">
        <v>33.963990000000003</v>
      </c>
      <c r="J99" s="63">
        <v>-118.45958</v>
      </c>
    </row>
    <row r="100" spans="1:10" ht="12.75" customHeight="1" x14ac:dyDescent="0.2">
      <c r="A100" s="63" t="s">
        <v>237</v>
      </c>
      <c r="B100" s="63" t="s">
        <v>330</v>
      </c>
      <c r="C100" s="63" t="s">
        <v>331</v>
      </c>
      <c r="D100" s="63">
        <v>1</v>
      </c>
      <c r="E100" s="239">
        <v>739.2</v>
      </c>
      <c r="F100" s="63" t="s">
        <v>30</v>
      </c>
      <c r="G100" s="63">
        <v>34.041240000000002</v>
      </c>
      <c r="H100" s="63">
        <v>-118.56704999999999</v>
      </c>
      <c r="I100" s="63">
        <v>34.038249999999998</v>
      </c>
      <c r="J100" s="63">
        <v>-118.54405</v>
      </c>
    </row>
    <row r="101" spans="1:10" ht="12.75" customHeight="1" x14ac:dyDescent="0.2">
      <c r="A101" s="64" t="s">
        <v>237</v>
      </c>
      <c r="B101" s="64" t="s">
        <v>332</v>
      </c>
      <c r="C101" s="64" t="s">
        <v>333</v>
      </c>
      <c r="D101" s="64">
        <v>1</v>
      </c>
      <c r="E101" s="240">
        <v>2.71</v>
      </c>
      <c r="F101" s="64" t="s">
        <v>30</v>
      </c>
      <c r="G101" s="64">
        <v>34.001550000000002</v>
      </c>
      <c r="H101" s="64">
        <v>-118.80880999999999</v>
      </c>
      <c r="I101" s="64">
        <v>34.028959999999998</v>
      </c>
      <c r="J101" s="64">
        <v>-118.84254</v>
      </c>
    </row>
    <row r="102" spans="1:10" ht="12.75" customHeight="1" x14ac:dyDescent="0.2">
      <c r="A102" s="27"/>
      <c r="B102" s="28">
        <f>COUNTA(B53:B101)</f>
        <v>49</v>
      </c>
      <c r="C102" s="27"/>
      <c r="D102" s="67"/>
      <c r="E102" s="45">
        <f>SUM(E53:E101)</f>
        <v>122574.91499999999</v>
      </c>
      <c r="F102" s="41"/>
      <c r="G102" s="41"/>
      <c r="H102" s="41"/>
      <c r="I102" s="41"/>
      <c r="J102" s="41"/>
    </row>
    <row r="103" spans="1:10" ht="12.75" customHeight="1" x14ac:dyDescent="0.2">
      <c r="A103" s="27"/>
      <c r="B103" s="28"/>
      <c r="C103" s="27"/>
      <c r="D103" s="67"/>
      <c r="E103" s="45"/>
      <c r="F103" s="27"/>
      <c r="G103" s="27"/>
      <c r="H103" s="27"/>
      <c r="I103" s="27"/>
      <c r="J103" s="27"/>
    </row>
    <row r="104" spans="1:10" ht="12.75" customHeight="1" x14ac:dyDescent="0.2">
      <c r="A104" s="63" t="s">
        <v>334</v>
      </c>
      <c r="B104" s="63" t="s">
        <v>689</v>
      </c>
      <c r="C104" s="63" t="s">
        <v>184</v>
      </c>
      <c r="D104" s="63">
        <v>1</v>
      </c>
      <c r="E104" s="239">
        <v>8923.2000000000007</v>
      </c>
      <c r="F104" s="63" t="s">
        <v>30</v>
      </c>
      <c r="G104" s="63">
        <v>37.831989999999998</v>
      </c>
      <c r="H104" s="63">
        <v>-122.47763999999999</v>
      </c>
      <c r="I104" s="63">
        <v>37.832129999999999</v>
      </c>
      <c r="J104" s="63">
        <v>-122.47341</v>
      </c>
    </row>
    <row r="105" spans="1:10" ht="12.75" customHeight="1" x14ac:dyDescent="0.2">
      <c r="A105" s="63" t="s">
        <v>334</v>
      </c>
      <c r="B105" s="63" t="s">
        <v>335</v>
      </c>
      <c r="C105" s="63" t="s">
        <v>336</v>
      </c>
      <c r="D105" s="63">
        <v>1</v>
      </c>
      <c r="E105" s="239">
        <v>1584</v>
      </c>
      <c r="F105" s="63" t="s">
        <v>30</v>
      </c>
      <c r="G105" s="63">
        <v>37.896270000000001</v>
      </c>
      <c r="H105" s="63">
        <v>-122.70966</v>
      </c>
      <c r="I105" s="63">
        <v>37.90849</v>
      </c>
      <c r="J105" s="63">
        <v>-122.6824</v>
      </c>
    </row>
    <row r="106" spans="1:10" ht="12.75" customHeight="1" x14ac:dyDescent="0.2">
      <c r="A106" s="63" t="s">
        <v>334</v>
      </c>
      <c r="B106" s="63" t="s">
        <v>337</v>
      </c>
      <c r="C106" s="63" t="s">
        <v>338</v>
      </c>
      <c r="D106" s="63">
        <v>1</v>
      </c>
      <c r="E106" s="239">
        <v>0.56000000000000005</v>
      </c>
      <c r="F106" s="63" t="s">
        <v>30</v>
      </c>
      <c r="G106" s="63">
        <v>38.114820000000002</v>
      </c>
      <c r="H106" s="63">
        <v>-122.86977</v>
      </c>
      <c r="I106" s="63">
        <v>38.108530000000002</v>
      </c>
      <c r="J106" s="63">
        <v>-122.86405000000001</v>
      </c>
    </row>
    <row r="107" spans="1:10" ht="12.75" customHeight="1" x14ac:dyDescent="0.2">
      <c r="A107" s="63" t="s">
        <v>334</v>
      </c>
      <c r="B107" s="63" t="s">
        <v>339</v>
      </c>
      <c r="C107" s="63" t="s">
        <v>340</v>
      </c>
      <c r="D107" s="63">
        <v>1</v>
      </c>
      <c r="E107" s="239">
        <v>0.28999999999999998</v>
      </c>
      <c r="F107" s="63" t="s">
        <v>30</v>
      </c>
      <c r="G107" s="63">
        <v>38.00188</v>
      </c>
      <c r="H107" s="63">
        <v>-122.46165000000001</v>
      </c>
      <c r="I107" s="63">
        <v>37.998379999999997</v>
      </c>
      <c r="J107" s="63">
        <v>-122.45896999999999</v>
      </c>
    </row>
    <row r="108" spans="1:10" ht="12.75" customHeight="1" x14ac:dyDescent="0.2">
      <c r="A108" s="63" t="s">
        <v>334</v>
      </c>
      <c r="B108" s="63" t="s">
        <v>341</v>
      </c>
      <c r="C108" s="63" t="s">
        <v>342</v>
      </c>
      <c r="D108" s="63">
        <v>1</v>
      </c>
      <c r="E108" s="239">
        <v>2851.2</v>
      </c>
      <c r="F108" s="63" t="s">
        <v>30</v>
      </c>
      <c r="G108" s="63">
        <v>38.253770000000003</v>
      </c>
      <c r="H108" s="63">
        <v>-122.96885</v>
      </c>
      <c r="I108" s="63">
        <v>38.243969999999997</v>
      </c>
      <c r="J108" s="63">
        <v>-122.96942</v>
      </c>
    </row>
    <row r="109" spans="1:10" ht="12.75" customHeight="1" x14ac:dyDescent="0.2">
      <c r="A109" s="63" t="s">
        <v>334</v>
      </c>
      <c r="B109" s="63" t="s">
        <v>343</v>
      </c>
      <c r="C109" s="63" t="s">
        <v>344</v>
      </c>
      <c r="D109" s="63">
        <v>1</v>
      </c>
      <c r="E109" s="239">
        <v>0.14000000000000001</v>
      </c>
      <c r="F109" s="63" t="s">
        <v>30</v>
      </c>
      <c r="G109" s="63">
        <v>38.027720000000002</v>
      </c>
      <c r="H109" s="63">
        <v>-122.95957</v>
      </c>
      <c r="I109" s="63">
        <v>38.026649999999997</v>
      </c>
      <c r="J109" s="63">
        <v>-122.96195</v>
      </c>
    </row>
    <row r="110" spans="1:10" ht="12.75" customHeight="1" x14ac:dyDescent="0.2">
      <c r="A110" s="63" t="s">
        <v>334</v>
      </c>
      <c r="B110" s="63" t="s">
        <v>345</v>
      </c>
      <c r="C110" s="63" t="s">
        <v>346</v>
      </c>
      <c r="D110" s="63">
        <v>1</v>
      </c>
      <c r="E110" s="239">
        <v>0.5</v>
      </c>
      <c r="F110" s="63" t="s">
        <v>30</v>
      </c>
      <c r="G110" s="63">
        <v>37.832129999999999</v>
      </c>
      <c r="H110" s="63">
        <v>-122.47341</v>
      </c>
      <c r="I110" s="63">
        <v>37.832000000000001</v>
      </c>
      <c r="J110" s="63">
        <v>-122.47763999999999</v>
      </c>
    </row>
    <row r="111" spans="1:10" ht="12.75" customHeight="1" x14ac:dyDescent="0.2">
      <c r="A111" s="63" t="s">
        <v>334</v>
      </c>
      <c r="B111" s="63" t="s">
        <v>347</v>
      </c>
      <c r="C111" s="63" t="s">
        <v>348</v>
      </c>
      <c r="D111" s="63">
        <v>1</v>
      </c>
      <c r="E111" s="239">
        <v>0.5</v>
      </c>
      <c r="F111" s="63" t="s">
        <v>30</v>
      </c>
      <c r="G111" s="63">
        <v>37.8337</v>
      </c>
      <c r="H111" s="63">
        <v>-122.47398</v>
      </c>
      <c r="I111" s="63">
        <v>37.833069999999999</v>
      </c>
      <c r="J111" s="63">
        <v>-122.47808000000001</v>
      </c>
    </row>
    <row r="112" spans="1:10" ht="12.75" customHeight="1" x14ac:dyDescent="0.2">
      <c r="A112" s="63" t="s">
        <v>334</v>
      </c>
      <c r="B112" s="63" t="s">
        <v>349</v>
      </c>
      <c r="C112" s="63" t="s">
        <v>350</v>
      </c>
      <c r="D112" s="63">
        <v>1</v>
      </c>
      <c r="E112" s="239">
        <v>0.5</v>
      </c>
      <c r="F112" s="63" t="s">
        <v>30</v>
      </c>
      <c r="G112" s="63">
        <v>37.8337</v>
      </c>
      <c r="H112" s="63">
        <v>-122.47398</v>
      </c>
      <c r="I112" s="63">
        <v>37.833069999999999</v>
      </c>
      <c r="J112" s="63">
        <v>-122.47808000000001</v>
      </c>
    </row>
    <row r="113" spans="1:10" ht="12.75" customHeight="1" x14ac:dyDescent="0.2">
      <c r="A113" s="63" t="s">
        <v>334</v>
      </c>
      <c r="B113" s="63" t="s">
        <v>351</v>
      </c>
      <c r="C113" s="63" t="s">
        <v>352</v>
      </c>
      <c r="D113" s="63">
        <v>1</v>
      </c>
      <c r="E113" s="239">
        <v>0.74</v>
      </c>
      <c r="F113" s="63" t="s">
        <v>30</v>
      </c>
      <c r="G113" s="63">
        <v>38.108530000000002</v>
      </c>
      <c r="H113" s="63">
        <v>-122.86405000000001</v>
      </c>
      <c r="I113" s="63">
        <v>38.10125</v>
      </c>
      <c r="J113" s="63">
        <v>-122.85545</v>
      </c>
    </row>
    <row r="114" spans="1:10" ht="12.75" customHeight="1" x14ac:dyDescent="0.2">
      <c r="A114" s="63" t="s">
        <v>334</v>
      </c>
      <c r="B114" s="63" t="s">
        <v>353</v>
      </c>
      <c r="C114" s="63" t="s">
        <v>354</v>
      </c>
      <c r="D114" s="63">
        <v>1</v>
      </c>
      <c r="E114" s="239">
        <v>2164.8000000000002</v>
      </c>
      <c r="F114" s="63" t="s">
        <v>30</v>
      </c>
      <c r="G114" s="63">
        <v>38.126269999999998</v>
      </c>
      <c r="H114" s="63">
        <v>-122.88321999999999</v>
      </c>
      <c r="I114" s="63">
        <v>38.141629999999999</v>
      </c>
      <c r="J114" s="63">
        <v>-122.8985</v>
      </c>
    </row>
    <row r="115" spans="1:10" ht="12.75" customHeight="1" x14ac:dyDescent="0.2">
      <c r="A115" s="63" t="s">
        <v>334</v>
      </c>
      <c r="B115" s="63" t="s">
        <v>355</v>
      </c>
      <c r="C115" s="63" t="s">
        <v>356</v>
      </c>
      <c r="D115" s="63">
        <v>1</v>
      </c>
      <c r="E115" s="239">
        <v>2323.1999999999998</v>
      </c>
      <c r="F115" s="63" t="s">
        <v>30</v>
      </c>
      <c r="G115" s="63">
        <v>38.244059999999998</v>
      </c>
      <c r="H115" s="63">
        <v>-122.96942</v>
      </c>
      <c r="I115" s="63">
        <v>38.23122</v>
      </c>
      <c r="J115" s="63">
        <v>-122.96314</v>
      </c>
    </row>
    <row r="116" spans="1:10" ht="12.75" customHeight="1" x14ac:dyDescent="0.2">
      <c r="A116" s="63" t="s">
        <v>334</v>
      </c>
      <c r="B116" s="63" t="s">
        <v>357</v>
      </c>
      <c r="C116" s="63" t="s">
        <v>358</v>
      </c>
      <c r="D116" s="63">
        <v>1</v>
      </c>
      <c r="E116" s="239">
        <v>5.19</v>
      </c>
      <c r="F116" s="63" t="s">
        <v>30</v>
      </c>
      <c r="G116" s="63">
        <v>38.00947</v>
      </c>
      <c r="H116" s="63">
        <v>-122.84405</v>
      </c>
      <c r="I116" s="63">
        <v>38.033180000000002</v>
      </c>
      <c r="J116" s="63">
        <v>-122.93112000000001</v>
      </c>
    </row>
    <row r="117" spans="1:10" ht="12.75" customHeight="1" x14ac:dyDescent="0.2">
      <c r="A117" s="63" t="s">
        <v>334</v>
      </c>
      <c r="B117" s="63" t="s">
        <v>359</v>
      </c>
      <c r="C117" s="63" t="s">
        <v>360</v>
      </c>
      <c r="D117" s="63">
        <v>1</v>
      </c>
      <c r="E117" s="239">
        <v>0.5</v>
      </c>
      <c r="F117" s="63" t="s">
        <v>30</v>
      </c>
      <c r="G117" s="63">
        <v>38.164920000000002</v>
      </c>
      <c r="H117" s="63">
        <v>-122.91522999999999</v>
      </c>
      <c r="I117" s="63">
        <v>38.159680000000002</v>
      </c>
      <c r="J117" s="63">
        <v>-122.91146999999999</v>
      </c>
    </row>
    <row r="118" spans="1:10" ht="12.75" customHeight="1" x14ac:dyDescent="0.2">
      <c r="A118" s="63" t="s">
        <v>334</v>
      </c>
      <c r="B118" s="63" t="s">
        <v>361</v>
      </c>
      <c r="C118" s="63" t="s">
        <v>362</v>
      </c>
      <c r="D118" s="63">
        <v>1</v>
      </c>
      <c r="E118" s="239">
        <v>0.8</v>
      </c>
      <c r="F118" s="63" t="s">
        <v>30</v>
      </c>
      <c r="G118" s="63">
        <v>37.997500000000002</v>
      </c>
      <c r="H118" s="63">
        <v>-122.45658</v>
      </c>
      <c r="I118" s="63">
        <v>37.989730000000002</v>
      </c>
      <c r="J118" s="63">
        <v>-122.44923</v>
      </c>
    </row>
    <row r="119" spans="1:10" ht="12.75" customHeight="1" x14ac:dyDescent="0.2">
      <c r="A119" s="63" t="s">
        <v>334</v>
      </c>
      <c r="B119" s="63" t="s">
        <v>363</v>
      </c>
      <c r="C119" s="63" t="s">
        <v>1084</v>
      </c>
      <c r="D119" s="63">
        <v>1</v>
      </c>
      <c r="E119" s="239">
        <v>422.4</v>
      </c>
      <c r="F119" s="63" t="s">
        <v>30</v>
      </c>
      <c r="G119" s="63">
        <v>38.201250000000002</v>
      </c>
      <c r="H119" s="63">
        <v>-122.92162</v>
      </c>
      <c r="I119" s="63">
        <v>38.198070000000001</v>
      </c>
      <c r="J119" s="63">
        <v>-122.92055000000001</v>
      </c>
    </row>
    <row r="120" spans="1:10" ht="12.75" customHeight="1" x14ac:dyDescent="0.2">
      <c r="A120" s="63" t="s">
        <v>334</v>
      </c>
      <c r="B120" s="63" t="s">
        <v>365</v>
      </c>
      <c r="C120" s="63" t="s">
        <v>366</v>
      </c>
      <c r="D120" s="63">
        <v>1</v>
      </c>
      <c r="E120" s="239">
        <v>6019.2</v>
      </c>
      <c r="F120" s="63" t="s">
        <v>30</v>
      </c>
      <c r="G120" s="63">
        <v>38.10745</v>
      </c>
      <c r="H120" s="63">
        <v>-122.85183000000001</v>
      </c>
      <c r="I120" s="63">
        <v>38.107799999999997</v>
      </c>
      <c r="J120" s="63">
        <v>-122.84338</v>
      </c>
    </row>
    <row r="121" spans="1:10" ht="12.75" customHeight="1" x14ac:dyDescent="0.2">
      <c r="A121" s="63" t="s">
        <v>334</v>
      </c>
      <c r="B121" s="63" t="s">
        <v>367</v>
      </c>
      <c r="C121" s="63" t="s">
        <v>368</v>
      </c>
      <c r="D121" s="63">
        <v>1</v>
      </c>
      <c r="E121" s="239">
        <v>14520</v>
      </c>
      <c r="F121" s="63" t="s">
        <v>30</v>
      </c>
      <c r="G121" s="63">
        <v>37.859369999999998</v>
      </c>
      <c r="H121" s="63">
        <v>-122.58056999999999</v>
      </c>
      <c r="I121" s="63">
        <v>37.85754</v>
      </c>
      <c r="J121" s="63">
        <v>-122.57415</v>
      </c>
    </row>
    <row r="122" spans="1:10" ht="12.75" customHeight="1" x14ac:dyDescent="0.2">
      <c r="A122" s="63" t="s">
        <v>334</v>
      </c>
      <c r="B122" s="63" t="s">
        <v>369</v>
      </c>
      <c r="C122" s="63" t="s">
        <v>370</v>
      </c>
      <c r="D122" s="63">
        <v>1</v>
      </c>
      <c r="E122" s="239">
        <v>0.41</v>
      </c>
      <c r="F122" s="63" t="s">
        <v>30</v>
      </c>
      <c r="G122" s="63">
        <v>37.856769999999997</v>
      </c>
      <c r="H122" s="63">
        <v>-122.57378</v>
      </c>
      <c r="I122" s="63">
        <v>37.859250000000003</v>
      </c>
      <c r="J122" s="63">
        <v>-122.58056999999999</v>
      </c>
    </row>
    <row r="123" spans="1:10" ht="12.75" customHeight="1" x14ac:dyDescent="0.2">
      <c r="A123" s="63" t="s">
        <v>334</v>
      </c>
      <c r="B123" s="63" t="s">
        <v>371</v>
      </c>
      <c r="C123" s="63" t="s">
        <v>372</v>
      </c>
      <c r="D123" s="63">
        <v>1</v>
      </c>
      <c r="E123" s="239">
        <v>0.41</v>
      </c>
      <c r="F123" s="63" t="s">
        <v>30</v>
      </c>
      <c r="G123" s="63">
        <v>37.856769999999997</v>
      </c>
      <c r="H123" s="63">
        <v>-122.57378</v>
      </c>
      <c r="I123" s="63">
        <v>37.859250000000003</v>
      </c>
      <c r="J123" s="63">
        <v>-122.58056999999999</v>
      </c>
    </row>
    <row r="124" spans="1:10" ht="12.75" customHeight="1" x14ac:dyDescent="0.2">
      <c r="A124" s="63" t="s">
        <v>334</v>
      </c>
      <c r="B124" s="63" t="s">
        <v>373</v>
      </c>
      <c r="C124" s="63" t="s">
        <v>374</v>
      </c>
      <c r="D124" s="63">
        <v>1</v>
      </c>
      <c r="E124" s="239">
        <v>0.16</v>
      </c>
      <c r="F124" s="63" t="s">
        <v>30</v>
      </c>
      <c r="G124" s="63">
        <v>37.894019999999998</v>
      </c>
      <c r="H124" s="63">
        <v>-122.45768</v>
      </c>
      <c r="I124" s="63">
        <v>37.893900000000002</v>
      </c>
      <c r="J124" s="63">
        <v>-122.45547999999999</v>
      </c>
    </row>
    <row r="125" spans="1:10" ht="12.75" customHeight="1" x14ac:dyDescent="0.2">
      <c r="A125" s="63" t="s">
        <v>334</v>
      </c>
      <c r="B125" s="63" t="s">
        <v>375</v>
      </c>
      <c r="C125" s="63" t="s">
        <v>1085</v>
      </c>
      <c r="D125" s="63">
        <v>1</v>
      </c>
      <c r="E125" s="239"/>
      <c r="F125" s="63" t="s">
        <v>30</v>
      </c>
      <c r="G125" s="63">
        <v>37.831980000000001</v>
      </c>
      <c r="H125" s="63">
        <v>-122.53993</v>
      </c>
      <c r="I125" s="63">
        <v>37.82741</v>
      </c>
      <c r="J125" s="63">
        <v>-122.53447</v>
      </c>
    </row>
    <row r="126" spans="1:10" ht="12.75" customHeight="1" x14ac:dyDescent="0.2">
      <c r="A126" s="63" t="s">
        <v>334</v>
      </c>
      <c r="B126" s="63" t="s">
        <v>377</v>
      </c>
      <c r="C126" s="63" t="s">
        <v>378</v>
      </c>
      <c r="D126" s="63">
        <v>1</v>
      </c>
      <c r="E126" s="239">
        <v>0.44</v>
      </c>
      <c r="F126" s="63" t="s">
        <v>30</v>
      </c>
      <c r="G126" s="63">
        <v>37.824599999999997</v>
      </c>
      <c r="H126" s="63">
        <v>-122.53489999999999</v>
      </c>
      <c r="I126" s="63">
        <v>37.831919999999997</v>
      </c>
      <c r="J126" s="63">
        <v>-122.54015</v>
      </c>
    </row>
    <row r="127" spans="1:10" ht="12.75" customHeight="1" x14ac:dyDescent="0.2">
      <c r="A127" s="63" t="s">
        <v>334</v>
      </c>
      <c r="B127" s="63" t="s">
        <v>379</v>
      </c>
      <c r="C127" s="63" t="s">
        <v>380</v>
      </c>
      <c r="D127" s="63">
        <v>1</v>
      </c>
      <c r="E127" s="239">
        <v>0.44</v>
      </c>
      <c r="F127" s="63" t="s">
        <v>30</v>
      </c>
      <c r="G127" s="63">
        <v>37.824599999999997</v>
      </c>
      <c r="H127" s="63">
        <v>-122.53489999999999</v>
      </c>
      <c r="I127" s="63">
        <v>37.831919999999997</v>
      </c>
      <c r="J127" s="63">
        <v>-122.54015</v>
      </c>
    </row>
    <row r="128" spans="1:10" ht="12.75" customHeight="1" x14ac:dyDescent="0.2">
      <c r="A128" s="63" t="s">
        <v>334</v>
      </c>
      <c r="B128" s="63" t="s">
        <v>381</v>
      </c>
      <c r="C128" s="63" t="s">
        <v>382</v>
      </c>
      <c r="D128" s="63">
        <v>1</v>
      </c>
      <c r="E128" s="239"/>
      <c r="F128" s="63" t="s">
        <v>30</v>
      </c>
      <c r="G128" s="63">
        <v>37.863779999999998</v>
      </c>
      <c r="H128" s="63">
        <v>-122.48872</v>
      </c>
      <c r="I128" s="63">
        <v>37.863959999999999</v>
      </c>
      <c r="J128" s="63">
        <v>-122.48981999999999</v>
      </c>
    </row>
    <row r="129" spans="1:10" ht="12.75" customHeight="1" x14ac:dyDescent="0.2">
      <c r="A129" s="63" t="s">
        <v>334</v>
      </c>
      <c r="B129" s="63" t="s">
        <v>383</v>
      </c>
      <c r="C129" s="63" t="s">
        <v>384</v>
      </c>
      <c r="D129" s="63">
        <v>1</v>
      </c>
      <c r="E129" s="239">
        <v>183256.12</v>
      </c>
      <c r="F129" s="63" t="s">
        <v>30</v>
      </c>
      <c r="G129" s="63">
        <v>38.114600000000003</v>
      </c>
      <c r="H129" s="63">
        <v>-122.86985</v>
      </c>
      <c r="I129" s="63">
        <v>38.126269999999998</v>
      </c>
      <c r="J129" s="63">
        <v>-122.88321999999999</v>
      </c>
    </row>
    <row r="130" spans="1:10" ht="12.75" customHeight="1" x14ac:dyDescent="0.2">
      <c r="A130" s="63" t="s">
        <v>334</v>
      </c>
      <c r="B130" s="63" t="s">
        <v>385</v>
      </c>
      <c r="C130" s="63" t="s">
        <v>386</v>
      </c>
      <c r="D130" s="63">
        <v>1</v>
      </c>
      <c r="E130" s="239">
        <v>6547.2</v>
      </c>
      <c r="F130" s="63" t="s">
        <v>30</v>
      </c>
      <c r="G130" s="63">
        <v>37.908459999999998</v>
      </c>
      <c r="H130" s="63">
        <v>-122.68147</v>
      </c>
      <c r="I130" s="63">
        <v>37.892200000000003</v>
      </c>
      <c r="J130" s="63">
        <v>-122.63594999999999</v>
      </c>
    </row>
    <row r="131" spans="1:10" ht="12.75" customHeight="1" x14ac:dyDescent="0.2">
      <c r="A131" s="63" t="s">
        <v>334</v>
      </c>
      <c r="B131" s="63" t="s">
        <v>387</v>
      </c>
      <c r="C131" s="63" t="s">
        <v>388</v>
      </c>
      <c r="D131" s="63">
        <v>1</v>
      </c>
      <c r="E131" s="239">
        <v>2.75</v>
      </c>
      <c r="F131" s="63" t="s">
        <v>30</v>
      </c>
      <c r="G131" s="63">
        <v>37.89105</v>
      </c>
      <c r="H131" s="63">
        <v>-122.63464999999999</v>
      </c>
      <c r="I131" s="63">
        <v>37.908230000000003</v>
      </c>
      <c r="J131" s="63">
        <v>-122.68078</v>
      </c>
    </row>
    <row r="132" spans="1:10" ht="12.75" customHeight="1" x14ac:dyDescent="0.2">
      <c r="A132" s="64" t="s">
        <v>334</v>
      </c>
      <c r="B132" s="64" t="s">
        <v>389</v>
      </c>
      <c r="C132" s="64" t="s">
        <v>390</v>
      </c>
      <c r="D132" s="64">
        <v>1</v>
      </c>
      <c r="E132" s="240">
        <v>2.75</v>
      </c>
      <c r="F132" s="64" t="s">
        <v>30</v>
      </c>
      <c r="G132" s="64">
        <v>37.89105</v>
      </c>
      <c r="H132" s="64">
        <v>-122.63464999999999</v>
      </c>
      <c r="I132" s="64">
        <v>37.908230000000003</v>
      </c>
      <c r="J132" s="64">
        <v>-122.68078</v>
      </c>
    </row>
    <row r="133" spans="1:10" ht="12.75" customHeight="1" x14ac:dyDescent="0.2">
      <c r="A133" s="27"/>
      <c r="B133" s="28">
        <f>COUNTA(B104:B132)</f>
        <v>29</v>
      </c>
      <c r="C133" s="27"/>
      <c r="D133" s="67"/>
      <c r="E133" s="45">
        <f>SUM(E104:E132)</f>
        <v>228628.40000000002</v>
      </c>
      <c r="F133" s="27"/>
      <c r="G133" s="27"/>
      <c r="H133" s="27"/>
      <c r="I133" s="27"/>
      <c r="J133" s="27"/>
    </row>
    <row r="134" spans="1:10" ht="12.75" customHeight="1" x14ac:dyDescent="0.2">
      <c r="A134" s="27"/>
      <c r="B134" s="28"/>
      <c r="C134" s="27"/>
      <c r="D134" s="67"/>
      <c r="E134" s="45"/>
      <c r="F134" s="27"/>
      <c r="G134" s="27"/>
      <c r="H134" s="27"/>
      <c r="I134" s="27"/>
      <c r="J134" s="27"/>
    </row>
    <row r="135" spans="1:10" ht="12.75" customHeight="1" x14ac:dyDescent="0.2">
      <c r="A135" s="63" t="s">
        <v>391</v>
      </c>
      <c r="B135" s="63" t="s">
        <v>392</v>
      </c>
      <c r="C135" s="63" t="s">
        <v>393</v>
      </c>
      <c r="D135" s="63">
        <v>1</v>
      </c>
      <c r="E135" s="239">
        <v>0.11</v>
      </c>
      <c r="F135" s="63" t="s">
        <v>30</v>
      </c>
      <c r="G135" s="63">
        <v>39.226419999999997</v>
      </c>
      <c r="H135" s="63">
        <v>-123.76988</v>
      </c>
      <c r="I135" s="63">
        <v>39.227989999999998</v>
      </c>
      <c r="J135" s="63">
        <v>-123.7696</v>
      </c>
    </row>
    <row r="136" spans="1:10" ht="12.75" customHeight="1" x14ac:dyDescent="0.2">
      <c r="A136" s="63" t="s">
        <v>391</v>
      </c>
      <c r="B136" s="63" t="s">
        <v>394</v>
      </c>
      <c r="C136" s="63" t="s">
        <v>395</v>
      </c>
      <c r="D136" s="63">
        <v>1</v>
      </c>
      <c r="E136" s="239">
        <v>0.42</v>
      </c>
      <c r="F136" s="63" t="s">
        <v>30</v>
      </c>
      <c r="G136" s="63">
        <v>38.800559999999997</v>
      </c>
      <c r="H136" s="63">
        <v>-123.57699</v>
      </c>
      <c r="I136" s="63">
        <v>38.802410000000002</v>
      </c>
      <c r="J136" s="63">
        <v>-123.58387999999999</v>
      </c>
    </row>
    <row r="137" spans="1:10" ht="12.75" customHeight="1" x14ac:dyDescent="0.2">
      <c r="A137" s="63" t="s">
        <v>391</v>
      </c>
      <c r="B137" s="63" t="s">
        <v>396</v>
      </c>
      <c r="C137" s="63" t="s">
        <v>397</v>
      </c>
      <c r="D137" s="63">
        <v>1</v>
      </c>
      <c r="E137" s="239">
        <v>0.31</v>
      </c>
      <c r="F137" s="63" t="s">
        <v>30</v>
      </c>
      <c r="G137" s="63">
        <v>38.911969999999997</v>
      </c>
      <c r="H137" s="63">
        <v>-123.71162</v>
      </c>
      <c r="I137" s="63">
        <v>38.914340000000003</v>
      </c>
      <c r="J137" s="63">
        <v>-123.71001</v>
      </c>
    </row>
    <row r="138" spans="1:10" ht="12.75" customHeight="1" x14ac:dyDescent="0.2">
      <c r="A138" s="63" t="s">
        <v>391</v>
      </c>
      <c r="B138" s="63" t="s">
        <v>398</v>
      </c>
      <c r="C138" s="63" t="s">
        <v>399</v>
      </c>
      <c r="D138" s="63">
        <v>1</v>
      </c>
      <c r="E138" s="239">
        <v>0.63</v>
      </c>
      <c r="F138" s="63" t="s">
        <v>30</v>
      </c>
      <c r="G138" s="63">
        <v>39.300269999999998</v>
      </c>
      <c r="H138" s="63">
        <v>-123.79581</v>
      </c>
      <c r="I138" s="63">
        <v>39.30312</v>
      </c>
      <c r="J138" s="63">
        <v>-123.80471</v>
      </c>
    </row>
    <row r="139" spans="1:10" ht="12.75" customHeight="1" x14ac:dyDescent="0.2">
      <c r="A139" s="63" t="s">
        <v>391</v>
      </c>
      <c r="B139" s="63" t="s">
        <v>400</v>
      </c>
      <c r="C139" s="63" t="s">
        <v>401</v>
      </c>
      <c r="D139" s="63">
        <v>1</v>
      </c>
      <c r="E139" s="239">
        <v>0.14000000000000001</v>
      </c>
      <c r="F139" s="63" t="s">
        <v>30</v>
      </c>
      <c r="G139" s="63">
        <v>39.360410000000002</v>
      </c>
      <c r="H139" s="63">
        <v>-123.819</v>
      </c>
      <c r="I139" s="63">
        <v>39.362009999999998</v>
      </c>
      <c r="J139" s="63">
        <v>-123.81761</v>
      </c>
    </row>
    <row r="140" spans="1:10" ht="12.75" customHeight="1" x14ac:dyDescent="0.2">
      <c r="A140" s="63" t="s">
        <v>391</v>
      </c>
      <c r="B140" s="63" t="s">
        <v>402</v>
      </c>
      <c r="C140" s="63" t="s">
        <v>403</v>
      </c>
      <c r="D140" s="63">
        <v>1</v>
      </c>
      <c r="E140" s="239">
        <v>1.2</v>
      </c>
      <c r="F140" s="63" t="s">
        <v>30</v>
      </c>
      <c r="G140" s="63">
        <v>39.609560000000002</v>
      </c>
      <c r="H140" s="63">
        <v>-123.78413999999999</v>
      </c>
      <c r="I140" s="63">
        <v>39.624279999999999</v>
      </c>
      <c r="J140" s="63">
        <v>-123.78422999999999</v>
      </c>
    </row>
    <row r="141" spans="1:10" ht="12.75" customHeight="1" x14ac:dyDescent="0.2">
      <c r="A141" s="63" t="s">
        <v>391</v>
      </c>
      <c r="B141" s="63" t="s">
        <v>404</v>
      </c>
      <c r="C141" s="63" t="s">
        <v>405</v>
      </c>
      <c r="D141" s="63">
        <v>1</v>
      </c>
      <c r="E141" s="239">
        <v>0.38</v>
      </c>
      <c r="F141" s="63" t="s">
        <v>30</v>
      </c>
      <c r="G141" s="63">
        <v>39.124459999999999</v>
      </c>
      <c r="H141" s="63">
        <v>-123.71805000000001</v>
      </c>
      <c r="I141" s="63">
        <v>39.129280000000001</v>
      </c>
      <c r="J141" s="63">
        <v>-123.71902</v>
      </c>
    </row>
    <row r="142" spans="1:10" ht="12.75" customHeight="1" x14ac:dyDescent="0.2">
      <c r="A142" s="63" t="s">
        <v>391</v>
      </c>
      <c r="B142" s="63" t="s">
        <v>406</v>
      </c>
      <c r="C142" s="63" t="s">
        <v>407</v>
      </c>
      <c r="D142" s="63">
        <v>1</v>
      </c>
      <c r="E142" s="239">
        <v>0.71</v>
      </c>
      <c r="F142" s="63" t="s">
        <v>30</v>
      </c>
      <c r="G142" s="63">
        <v>38.759740000000001</v>
      </c>
      <c r="H142" s="63">
        <v>-123.53155</v>
      </c>
      <c r="I142" s="63">
        <v>38.769469999999998</v>
      </c>
      <c r="J142" s="63">
        <v>-123.53485999999999</v>
      </c>
    </row>
    <row r="143" spans="1:10" ht="12.75" customHeight="1" x14ac:dyDescent="0.2">
      <c r="A143" s="63" t="s">
        <v>391</v>
      </c>
      <c r="B143" s="63" t="s">
        <v>408</v>
      </c>
      <c r="C143" s="63" t="s">
        <v>409</v>
      </c>
      <c r="D143" s="63">
        <v>1</v>
      </c>
      <c r="E143" s="239">
        <v>0.13</v>
      </c>
      <c r="F143" s="63" t="s">
        <v>30</v>
      </c>
      <c r="G143" s="63">
        <v>39.416690000000003</v>
      </c>
      <c r="H143" s="63">
        <v>-123.81326</v>
      </c>
      <c r="I143" s="63">
        <v>39.41827</v>
      </c>
      <c r="J143" s="63">
        <v>-123.81309</v>
      </c>
    </row>
    <row r="144" spans="1:10" ht="12.75" customHeight="1" x14ac:dyDescent="0.2">
      <c r="A144" s="63" t="s">
        <v>391</v>
      </c>
      <c r="B144" s="63" t="s">
        <v>410</v>
      </c>
      <c r="C144" s="63" t="s">
        <v>411</v>
      </c>
      <c r="D144" s="63">
        <v>1</v>
      </c>
      <c r="E144" s="239">
        <v>1.35</v>
      </c>
      <c r="F144" s="63" t="s">
        <v>30</v>
      </c>
      <c r="G144" s="63">
        <v>39.004919999999998</v>
      </c>
      <c r="H144" s="63">
        <v>-123.69677</v>
      </c>
      <c r="I144" s="63">
        <v>39.02384</v>
      </c>
      <c r="J144" s="63">
        <v>-123.69125</v>
      </c>
    </row>
    <row r="145" spans="1:10" ht="12.75" customHeight="1" x14ac:dyDescent="0.2">
      <c r="A145" s="63" t="s">
        <v>391</v>
      </c>
      <c r="B145" s="63" t="s">
        <v>412</v>
      </c>
      <c r="C145" s="63" t="s">
        <v>413</v>
      </c>
      <c r="D145" s="63">
        <v>1</v>
      </c>
      <c r="E145" s="239">
        <v>0.13</v>
      </c>
      <c r="F145" s="63" t="s">
        <v>30</v>
      </c>
      <c r="G145" s="63">
        <v>39.376359999999998</v>
      </c>
      <c r="H145" s="63">
        <v>-123.81883999999999</v>
      </c>
      <c r="I145" s="63">
        <v>39.37744</v>
      </c>
      <c r="J145" s="63">
        <v>-123.81828</v>
      </c>
    </row>
    <row r="146" spans="1:10" ht="12.75" customHeight="1" x14ac:dyDescent="0.2">
      <c r="A146" s="63" t="s">
        <v>391</v>
      </c>
      <c r="B146" s="63" t="s">
        <v>414</v>
      </c>
      <c r="C146" s="63" t="s">
        <v>415</v>
      </c>
      <c r="D146" s="63">
        <v>1</v>
      </c>
      <c r="E146" s="239">
        <v>1.1299999999999999</v>
      </c>
      <c r="F146" s="63" t="s">
        <v>30</v>
      </c>
      <c r="G146" s="63">
        <v>39.489429999999999</v>
      </c>
      <c r="H146" s="63">
        <v>-123.79989</v>
      </c>
      <c r="I146" s="63">
        <v>39.502220000000001</v>
      </c>
      <c r="J146" s="63">
        <v>-123.78805</v>
      </c>
    </row>
    <row r="147" spans="1:10" ht="12.75" customHeight="1" x14ac:dyDescent="0.2">
      <c r="A147" s="63" t="s">
        <v>391</v>
      </c>
      <c r="B147" s="63" t="s">
        <v>416</v>
      </c>
      <c r="C147" s="63" t="s">
        <v>417</v>
      </c>
      <c r="D147" s="63">
        <v>1</v>
      </c>
      <c r="E147" s="239">
        <v>4.0599999999999996</v>
      </c>
      <c r="F147" s="63" t="s">
        <v>30</v>
      </c>
      <c r="G147" s="63">
        <v>38.954819999999998</v>
      </c>
      <c r="H147" s="63">
        <v>-123.73353</v>
      </c>
      <c r="I147" s="63">
        <v>39.004919999999998</v>
      </c>
      <c r="J147" s="63">
        <v>-123.69677</v>
      </c>
    </row>
    <row r="148" spans="1:10" ht="12.75" customHeight="1" x14ac:dyDescent="0.2">
      <c r="A148" s="63" t="s">
        <v>391</v>
      </c>
      <c r="B148" s="63" t="s">
        <v>418</v>
      </c>
      <c r="C148" s="63" t="s">
        <v>419</v>
      </c>
      <c r="D148" s="63">
        <v>1</v>
      </c>
      <c r="E148" s="239">
        <v>0.48</v>
      </c>
      <c r="F148" s="63" t="s">
        <v>30</v>
      </c>
      <c r="G148" s="63">
        <v>39.187489999999997</v>
      </c>
      <c r="H148" s="63">
        <v>-123.75751</v>
      </c>
      <c r="I148" s="63">
        <v>39.191809999999997</v>
      </c>
      <c r="J148" s="63">
        <v>-123.76318000000001</v>
      </c>
    </row>
    <row r="149" spans="1:10" ht="12.75" customHeight="1" x14ac:dyDescent="0.2">
      <c r="A149" s="63" t="s">
        <v>391</v>
      </c>
      <c r="B149" s="63" t="s">
        <v>420</v>
      </c>
      <c r="C149" s="63" t="s">
        <v>421</v>
      </c>
      <c r="D149" s="63">
        <v>1</v>
      </c>
      <c r="E149" s="239">
        <v>0.39</v>
      </c>
      <c r="F149" s="63" t="s">
        <v>30</v>
      </c>
      <c r="G149" s="63">
        <v>39.428130000000003</v>
      </c>
      <c r="H149" s="63">
        <v>-123.80954</v>
      </c>
      <c r="I149" s="63">
        <v>39.430750000000003</v>
      </c>
      <c r="J149" s="63">
        <v>-123.81099</v>
      </c>
    </row>
    <row r="150" spans="1:10" ht="12.75" customHeight="1" x14ac:dyDescent="0.2">
      <c r="A150" s="63" t="s">
        <v>391</v>
      </c>
      <c r="B150" s="63" t="s">
        <v>422</v>
      </c>
      <c r="C150" s="63" t="s">
        <v>423</v>
      </c>
      <c r="D150" s="63">
        <v>1</v>
      </c>
      <c r="E150" s="239">
        <v>0.17</v>
      </c>
      <c r="F150" s="63" t="s">
        <v>30</v>
      </c>
      <c r="G150" s="63">
        <v>39.459009999999999</v>
      </c>
      <c r="H150" s="63">
        <v>-123.80928</v>
      </c>
      <c r="I150" s="63">
        <v>39.461120000000001</v>
      </c>
      <c r="J150" s="63">
        <v>-123.80889999999999</v>
      </c>
    </row>
    <row r="151" spans="1:10" ht="12.75" customHeight="1" x14ac:dyDescent="0.2">
      <c r="A151" s="63" t="s">
        <v>391</v>
      </c>
      <c r="B151" s="63" t="s">
        <v>424</v>
      </c>
      <c r="C151" s="63" t="s">
        <v>425</v>
      </c>
      <c r="D151" s="63">
        <v>1</v>
      </c>
      <c r="E151" s="239">
        <v>0.04</v>
      </c>
      <c r="F151" s="63" t="s">
        <v>30</v>
      </c>
      <c r="G151" s="63">
        <v>39.329059999999998</v>
      </c>
      <c r="H151" s="63">
        <v>-123.80499</v>
      </c>
      <c r="I151" s="63">
        <v>39.329470000000001</v>
      </c>
      <c r="J151" s="63">
        <v>-123.80531999999999</v>
      </c>
    </row>
    <row r="152" spans="1:10" ht="12.75" customHeight="1" x14ac:dyDescent="0.2">
      <c r="A152" s="63" t="s">
        <v>391</v>
      </c>
      <c r="B152" s="63" t="s">
        <v>426</v>
      </c>
      <c r="C152" s="63" t="s">
        <v>427</v>
      </c>
      <c r="D152" s="63">
        <v>1</v>
      </c>
      <c r="E152" s="239">
        <v>0.17</v>
      </c>
      <c r="F152" s="63" t="s">
        <v>30</v>
      </c>
      <c r="G152" s="63">
        <v>38.864980000000003</v>
      </c>
      <c r="H152" s="63">
        <v>-123.6542</v>
      </c>
      <c r="I152" s="63">
        <v>38.866970000000002</v>
      </c>
      <c r="J152" s="63">
        <v>-123.65572</v>
      </c>
    </row>
    <row r="153" spans="1:10" ht="12.75" customHeight="1" x14ac:dyDescent="0.2">
      <c r="A153" s="63" t="s">
        <v>391</v>
      </c>
      <c r="B153" s="63" t="s">
        <v>428</v>
      </c>
      <c r="C153" s="63" t="s">
        <v>429</v>
      </c>
      <c r="D153" s="63">
        <v>1</v>
      </c>
      <c r="E153" s="239">
        <v>3.77</v>
      </c>
      <c r="F153" s="63" t="s">
        <v>30</v>
      </c>
      <c r="G153" s="63">
        <v>39.502220000000001</v>
      </c>
      <c r="H153" s="63">
        <v>-123.78805</v>
      </c>
      <c r="I153" s="63">
        <v>39.559939999999997</v>
      </c>
      <c r="J153" s="63">
        <v>-123.76759</v>
      </c>
    </row>
    <row r="154" spans="1:10" ht="12.75" customHeight="1" x14ac:dyDescent="0.2">
      <c r="A154" s="63" t="s">
        <v>391</v>
      </c>
      <c r="B154" s="63" t="s">
        <v>430</v>
      </c>
      <c r="C154" s="63" t="s">
        <v>431</v>
      </c>
      <c r="D154" s="63">
        <v>1</v>
      </c>
      <c r="E154" s="239">
        <v>0.28000000000000003</v>
      </c>
      <c r="F154" s="63" t="s">
        <v>30</v>
      </c>
      <c r="G154" s="63">
        <v>39.27234</v>
      </c>
      <c r="H154" s="63">
        <v>-123.79082</v>
      </c>
      <c r="I154" s="63">
        <v>39.274230000000003</v>
      </c>
      <c r="J154" s="63">
        <v>-123.79489</v>
      </c>
    </row>
    <row r="155" spans="1:10" ht="12.75" customHeight="1" x14ac:dyDescent="0.2">
      <c r="A155" s="64" t="s">
        <v>391</v>
      </c>
      <c r="B155" s="64" t="s">
        <v>432</v>
      </c>
      <c r="C155" s="64" t="s">
        <v>433</v>
      </c>
      <c r="D155" s="64">
        <v>1</v>
      </c>
      <c r="E155" s="240">
        <v>0.26</v>
      </c>
      <c r="F155" s="64" t="s">
        <v>30</v>
      </c>
      <c r="G155" s="64">
        <v>39.658110000000001</v>
      </c>
      <c r="H155" s="64">
        <v>-123.78666</v>
      </c>
      <c r="I155" s="64">
        <v>39.661679999999997</v>
      </c>
      <c r="J155" s="64">
        <v>-123.78726</v>
      </c>
    </row>
    <row r="156" spans="1:10" ht="12.75" customHeight="1" x14ac:dyDescent="0.2">
      <c r="A156" s="27"/>
      <c r="B156" s="28">
        <f>COUNTA(B135:B155)</f>
        <v>21</v>
      </c>
      <c r="C156" s="27"/>
      <c r="D156" s="67"/>
      <c r="E156" s="45">
        <f>SUM(E135:E155)</f>
        <v>16.259999999999998</v>
      </c>
      <c r="F156" s="27"/>
      <c r="G156" s="27"/>
      <c r="H156" s="27"/>
      <c r="I156" s="27"/>
      <c r="J156" s="27"/>
    </row>
    <row r="157" spans="1:10" ht="12.75" customHeight="1" x14ac:dyDescent="0.2">
      <c r="A157" s="27"/>
      <c r="B157" s="28"/>
      <c r="C157" s="27"/>
      <c r="D157" s="67"/>
      <c r="E157" s="45"/>
      <c r="F157" s="27"/>
      <c r="G157" s="27"/>
      <c r="H157" s="27"/>
      <c r="I157" s="27"/>
      <c r="J157" s="27"/>
    </row>
    <row r="158" spans="1:10" ht="12.75" customHeight="1" x14ac:dyDescent="0.2">
      <c r="A158" s="63" t="s">
        <v>434</v>
      </c>
      <c r="B158" s="63" t="s">
        <v>435</v>
      </c>
      <c r="C158" s="63" t="s">
        <v>436</v>
      </c>
      <c r="D158" s="63">
        <v>1</v>
      </c>
      <c r="E158" s="239">
        <v>2.7</v>
      </c>
      <c r="F158" s="63" t="s">
        <v>30</v>
      </c>
      <c r="G158" s="63">
        <v>36.249769999999998</v>
      </c>
      <c r="H158" s="63">
        <v>-121.83659</v>
      </c>
      <c r="I158" s="63">
        <v>36.280949999999997</v>
      </c>
      <c r="J158" s="63">
        <v>-121.86006999999999</v>
      </c>
    </row>
    <row r="159" spans="1:10" ht="12.75" customHeight="1" x14ac:dyDescent="0.2">
      <c r="A159" s="63" t="s">
        <v>434</v>
      </c>
      <c r="B159" s="63" t="s">
        <v>437</v>
      </c>
      <c r="C159" s="63" t="s">
        <v>438</v>
      </c>
      <c r="D159" s="63">
        <v>1</v>
      </c>
      <c r="E159" s="239">
        <v>1689.6</v>
      </c>
      <c r="F159" s="63" t="s">
        <v>30</v>
      </c>
      <c r="G159" s="63">
        <v>36.631520000000002</v>
      </c>
      <c r="H159" s="63">
        <v>-121.93794</v>
      </c>
      <c r="I159" s="63">
        <v>36.618229999999997</v>
      </c>
      <c r="J159" s="63">
        <v>-121.94197</v>
      </c>
    </row>
    <row r="160" spans="1:10" ht="12.75" customHeight="1" x14ac:dyDescent="0.2">
      <c r="A160" s="63" t="s">
        <v>434</v>
      </c>
      <c r="B160" s="63" t="s">
        <v>439</v>
      </c>
      <c r="C160" s="63" t="s">
        <v>440</v>
      </c>
      <c r="D160" s="63">
        <v>1</v>
      </c>
      <c r="E160" s="239">
        <v>0.91</v>
      </c>
      <c r="F160" s="63" t="s">
        <v>30</v>
      </c>
      <c r="G160" s="63">
        <v>36.528089999999999</v>
      </c>
      <c r="H160" s="63">
        <v>-121.92616</v>
      </c>
      <c r="I160" s="63">
        <v>36.539659999999998</v>
      </c>
      <c r="J160" s="63">
        <v>-121.93136</v>
      </c>
    </row>
    <row r="161" spans="1:10" ht="12.75" customHeight="1" x14ac:dyDescent="0.2">
      <c r="A161" s="63" t="s">
        <v>434</v>
      </c>
      <c r="B161" s="63" t="s">
        <v>441</v>
      </c>
      <c r="C161" s="63" t="s">
        <v>442</v>
      </c>
      <c r="D161" s="63">
        <v>1</v>
      </c>
      <c r="E161" s="239">
        <v>4.0999999999999996</v>
      </c>
      <c r="F161" s="63" t="s">
        <v>30</v>
      </c>
      <c r="G161" s="63">
        <v>36.628779999999999</v>
      </c>
      <c r="H161" s="63">
        <v>-121.84238999999999</v>
      </c>
      <c r="I161" s="63">
        <v>36.682580000000002</v>
      </c>
      <c r="J161" s="63">
        <v>-121.81399</v>
      </c>
    </row>
    <row r="162" spans="1:10" ht="12.75" customHeight="1" x14ac:dyDescent="0.2">
      <c r="A162" s="63" t="s">
        <v>434</v>
      </c>
      <c r="B162" s="63" t="s">
        <v>443</v>
      </c>
      <c r="C162" s="63" t="s">
        <v>444</v>
      </c>
      <c r="D162" s="63">
        <v>1</v>
      </c>
      <c r="E162" s="239">
        <v>4.38</v>
      </c>
      <c r="F162" s="63" t="s">
        <v>30</v>
      </c>
      <c r="G162" s="63">
        <v>36.419069999999998</v>
      </c>
      <c r="H162" s="63">
        <v>-121.9145</v>
      </c>
      <c r="I162" s="63">
        <v>36.46799</v>
      </c>
      <c r="J162" s="63">
        <v>-121.93089000000001</v>
      </c>
    </row>
    <row r="163" spans="1:10" ht="12.75" customHeight="1" x14ac:dyDescent="0.2">
      <c r="A163" s="63" t="s">
        <v>434</v>
      </c>
      <c r="B163" s="63" t="s">
        <v>445</v>
      </c>
      <c r="C163" s="63" t="s">
        <v>446</v>
      </c>
      <c r="D163" s="63">
        <v>1</v>
      </c>
      <c r="E163" s="239">
        <v>0</v>
      </c>
      <c r="F163" s="63" t="s">
        <v>30</v>
      </c>
      <c r="G163" s="63">
        <v>0</v>
      </c>
      <c r="H163" s="63">
        <v>0</v>
      </c>
      <c r="I163" s="63">
        <v>0</v>
      </c>
      <c r="J163" s="63">
        <v>0</v>
      </c>
    </row>
    <row r="164" spans="1:10" ht="12.75" customHeight="1" x14ac:dyDescent="0.2">
      <c r="A164" s="63" t="s">
        <v>434</v>
      </c>
      <c r="B164" s="63" t="s">
        <v>447</v>
      </c>
      <c r="C164" s="63" t="s">
        <v>448</v>
      </c>
      <c r="D164" s="63">
        <v>1</v>
      </c>
      <c r="E164" s="239">
        <v>0.67</v>
      </c>
      <c r="F164" s="63" t="s">
        <v>30</v>
      </c>
      <c r="G164" s="63">
        <v>36.11242</v>
      </c>
      <c r="H164" s="63">
        <v>-121.63113</v>
      </c>
      <c r="I164" s="63">
        <v>36.121099999999998</v>
      </c>
      <c r="J164" s="63">
        <v>-121.63376</v>
      </c>
    </row>
    <row r="165" spans="1:10" ht="12.75" customHeight="1" x14ac:dyDescent="0.2">
      <c r="A165" s="63" t="s">
        <v>434</v>
      </c>
      <c r="B165" s="63" t="s">
        <v>449</v>
      </c>
      <c r="C165" s="63" t="s">
        <v>450</v>
      </c>
      <c r="D165" s="63">
        <v>1</v>
      </c>
      <c r="E165" s="239">
        <v>14.54</v>
      </c>
      <c r="F165" s="63" t="s">
        <v>30</v>
      </c>
      <c r="G165" s="63">
        <v>36.14667</v>
      </c>
      <c r="H165" s="63">
        <v>-121.65897</v>
      </c>
      <c r="I165" s="63">
        <v>36.249760000000002</v>
      </c>
      <c r="J165" s="63">
        <v>-121.83658</v>
      </c>
    </row>
    <row r="166" spans="1:10" ht="12.75" customHeight="1" x14ac:dyDescent="0.2">
      <c r="A166" s="63" t="s">
        <v>434</v>
      </c>
      <c r="B166" s="63" t="s">
        <v>451</v>
      </c>
      <c r="C166" s="63" t="s">
        <v>452</v>
      </c>
      <c r="D166" s="63">
        <v>1</v>
      </c>
      <c r="E166" s="239">
        <v>0.93</v>
      </c>
      <c r="F166" s="63" t="s">
        <v>30</v>
      </c>
      <c r="G166" s="63">
        <v>36.004170000000002</v>
      </c>
      <c r="H166" s="63">
        <v>-121.50817000000001</v>
      </c>
      <c r="I166" s="63">
        <v>36.009140000000002</v>
      </c>
      <c r="J166" s="63">
        <v>-121.5204</v>
      </c>
    </row>
    <row r="167" spans="1:10" ht="12.75" customHeight="1" x14ac:dyDescent="0.2">
      <c r="A167" s="63" t="s">
        <v>434</v>
      </c>
      <c r="B167" s="63" t="s">
        <v>453</v>
      </c>
      <c r="C167" s="63" t="s">
        <v>454</v>
      </c>
      <c r="D167" s="63">
        <v>1</v>
      </c>
      <c r="E167" s="239"/>
      <c r="F167" s="63" t="s">
        <v>30</v>
      </c>
      <c r="G167" s="63">
        <v>36.624589999999998</v>
      </c>
      <c r="H167" s="63">
        <v>-121.91612000000001</v>
      </c>
      <c r="I167" s="63">
        <v>36.626600000000003</v>
      </c>
      <c r="J167" s="63">
        <v>-121.91776</v>
      </c>
    </row>
    <row r="168" spans="1:10" ht="12.75" customHeight="1" x14ac:dyDescent="0.2">
      <c r="A168" s="63" t="s">
        <v>434</v>
      </c>
      <c r="B168" s="63" t="s">
        <v>455</v>
      </c>
      <c r="C168" s="63" t="s">
        <v>456</v>
      </c>
      <c r="D168" s="63">
        <v>1</v>
      </c>
      <c r="E168" s="239">
        <v>0.17</v>
      </c>
      <c r="F168" s="63" t="s">
        <v>30</v>
      </c>
      <c r="G168" s="63">
        <v>36.614350000000002</v>
      </c>
      <c r="H168" s="63">
        <v>-121.898</v>
      </c>
      <c r="I168" s="63">
        <v>36.616250000000001</v>
      </c>
      <c r="J168" s="63">
        <v>-121.89960000000001</v>
      </c>
    </row>
    <row r="169" spans="1:10" ht="12.75" customHeight="1" x14ac:dyDescent="0.2">
      <c r="A169" s="63" t="s">
        <v>434</v>
      </c>
      <c r="B169" s="63" t="s">
        <v>457</v>
      </c>
      <c r="C169" s="63" t="s">
        <v>458</v>
      </c>
      <c r="D169" s="63">
        <v>1</v>
      </c>
      <c r="E169" s="239">
        <v>1.1499999999999999</v>
      </c>
      <c r="F169" s="63" t="s">
        <v>30</v>
      </c>
      <c r="G169" s="63">
        <v>36.682580000000002</v>
      </c>
      <c r="H169" s="63">
        <v>-121.81399</v>
      </c>
      <c r="I169" s="63">
        <v>36.69847</v>
      </c>
      <c r="J169" s="63">
        <v>-121.80983000000001</v>
      </c>
    </row>
    <row r="170" spans="1:10" ht="12.75" customHeight="1" x14ac:dyDescent="0.2">
      <c r="A170" s="63" t="s">
        <v>434</v>
      </c>
      <c r="B170" s="63" t="s">
        <v>459</v>
      </c>
      <c r="C170" s="63" t="s">
        <v>460</v>
      </c>
      <c r="D170" s="63">
        <v>1</v>
      </c>
      <c r="E170" s="239">
        <v>0.41</v>
      </c>
      <c r="F170" s="63" t="s">
        <v>30</v>
      </c>
      <c r="G170" s="63">
        <v>36.522799999999997</v>
      </c>
      <c r="H170" s="63">
        <v>-121.92975</v>
      </c>
      <c r="I170" s="63">
        <v>36.526290000000003</v>
      </c>
      <c r="J170" s="63">
        <v>-121.92515</v>
      </c>
    </row>
    <row r="171" spans="1:10" ht="12.75" customHeight="1" x14ac:dyDescent="0.2">
      <c r="A171" s="63" t="s">
        <v>434</v>
      </c>
      <c r="B171" s="63" t="s">
        <v>461</v>
      </c>
      <c r="C171" s="63" t="s">
        <v>462</v>
      </c>
      <c r="D171" s="63">
        <v>1</v>
      </c>
      <c r="E171" s="239">
        <v>0.43</v>
      </c>
      <c r="F171" s="63" t="s">
        <v>30</v>
      </c>
      <c r="G171" s="63">
        <v>36.60116</v>
      </c>
      <c r="H171" s="63">
        <v>-121.88659</v>
      </c>
      <c r="I171" s="63">
        <v>36.601819999999996</v>
      </c>
      <c r="J171" s="63">
        <v>-121.87895</v>
      </c>
    </row>
    <row r="172" spans="1:10" ht="12.75" customHeight="1" x14ac:dyDescent="0.2">
      <c r="A172" s="63" t="s">
        <v>434</v>
      </c>
      <c r="B172" s="63" t="s">
        <v>463</v>
      </c>
      <c r="C172" s="63" t="s">
        <v>464</v>
      </c>
      <c r="D172" s="63">
        <v>1</v>
      </c>
      <c r="E172" s="239">
        <v>0.91</v>
      </c>
      <c r="F172" s="63" t="s">
        <v>30</v>
      </c>
      <c r="G172" s="63">
        <v>36.80789</v>
      </c>
      <c r="H172" s="63">
        <v>-121.7893</v>
      </c>
      <c r="I172" s="63">
        <v>36.820239999999998</v>
      </c>
      <c r="J172" s="63">
        <v>-121.79494</v>
      </c>
    </row>
    <row r="173" spans="1:10" ht="12.75" customHeight="1" x14ac:dyDescent="0.2">
      <c r="A173" s="63" t="s">
        <v>434</v>
      </c>
      <c r="B173" s="63" t="s">
        <v>465</v>
      </c>
      <c r="C173" s="63" t="s">
        <v>466</v>
      </c>
      <c r="D173" s="63">
        <v>1</v>
      </c>
      <c r="E173" s="239">
        <v>0</v>
      </c>
      <c r="F173" s="63" t="s">
        <v>30</v>
      </c>
      <c r="G173" s="63">
        <v>0</v>
      </c>
      <c r="H173" s="63">
        <v>0</v>
      </c>
      <c r="I173" s="63">
        <v>0</v>
      </c>
      <c r="J173" s="63">
        <v>0</v>
      </c>
    </row>
    <row r="174" spans="1:10" ht="12.75" customHeight="1" x14ac:dyDescent="0.2">
      <c r="A174" s="63" t="s">
        <v>434</v>
      </c>
      <c r="B174" s="63" t="s">
        <v>467</v>
      </c>
      <c r="C174" s="63" t="s">
        <v>468</v>
      </c>
      <c r="D174" s="63">
        <v>1</v>
      </c>
      <c r="E174" s="239">
        <v>5.56</v>
      </c>
      <c r="F174" s="63" t="s">
        <v>30</v>
      </c>
      <c r="G174" s="63">
        <v>36.506100000000004</v>
      </c>
      <c r="H174" s="63">
        <v>-121.9385</v>
      </c>
      <c r="I174" s="63">
        <v>36.523200000000003</v>
      </c>
      <c r="J174" s="63">
        <v>-121.93640000000001</v>
      </c>
    </row>
    <row r="175" spans="1:10" ht="12.75" customHeight="1" x14ac:dyDescent="0.2">
      <c r="A175" s="63" t="s">
        <v>434</v>
      </c>
      <c r="B175" s="63" t="s">
        <v>469</v>
      </c>
      <c r="C175" s="63" t="s">
        <v>470</v>
      </c>
      <c r="D175" s="63">
        <v>1</v>
      </c>
      <c r="E175" s="239">
        <v>4.5199999999999996</v>
      </c>
      <c r="F175" s="63" t="s">
        <v>30</v>
      </c>
      <c r="G175" s="63">
        <v>36.280949999999997</v>
      </c>
      <c r="H175" s="63">
        <v>-121.86006999999999</v>
      </c>
      <c r="I175" s="63">
        <v>36.320889999999999</v>
      </c>
      <c r="J175" s="63">
        <v>-121.89485999999999</v>
      </c>
    </row>
    <row r="176" spans="1:10" ht="12.75" customHeight="1" x14ac:dyDescent="0.2">
      <c r="A176" s="63" t="s">
        <v>434</v>
      </c>
      <c r="B176" s="63" t="s">
        <v>471</v>
      </c>
      <c r="C176" s="63" t="s">
        <v>472</v>
      </c>
      <c r="D176" s="63">
        <v>1</v>
      </c>
      <c r="E176" s="239">
        <v>0.72</v>
      </c>
      <c r="F176" s="63" t="s">
        <v>30</v>
      </c>
      <c r="G176" s="63">
        <v>36.781199999999998</v>
      </c>
      <c r="H176" s="63">
        <v>-121.79679</v>
      </c>
      <c r="I176" s="63">
        <v>36.791319999999999</v>
      </c>
      <c r="J176" s="63">
        <v>-121.79338</v>
      </c>
    </row>
    <row r="177" spans="1:10" ht="12.75" customHeight="1" x14ac:dyDescent="0.2">
      <c r="A177" s="63" t="s">
        <v>434</v>
      </c>
      <c r="B177" s="63" t="s">
        <v>473</v>
      </c>
      <c r="C177" s="63" t="s">
        <v>474</v>
      </c>
      <c r="D177" s="63">
        <v>1</v>
      </c>
      <c r="E177" s="239">
        <v>0.1</v>
      </c>
      <c r="F177" s="63" t="s">
        <v>30</v>
      </c>
      <c r="G177" s="63">
        <v>36.610289999999999</v>
      </c>
      <c r="H177" s="63">
        <v>-121.89613</v>
      </c>
      <c r="I177" s="63">
        <v>36.609369999999998</v>
      </c>
      <c r="J177" s="63">
        <v>-121.8948</v>
      </c>
    </row>
    <row r="178" spans="1:10" ht="12.75" customHeight="1" x14ac:dyDescent="0.2">
      <c r="A178" s="63" t="s">
        <v>434</v>
      </c>
      <c r="B178" s="63" t="s">
        <v>475</v>
      </c>
      <c r="C178" s="63" t="s">
        <v>476</v>
      </c>
      <c r="D178" s="63">
        <v>1</v>
      </c>
      <c r="E178" s="239">
        <v>0.1</v>
      </c>
      <c r="F178" s="63" t="s">
        <v>30</v>
      </c>
      <c r="G178" s="63">
        <v>36.587440000000001</v>
      </c>
      <c r="H178" s="63">
        <v>-121.96451</v>
      </c>
      <c r="I178" s="63">
        <v>36.587859999999999</v>
      </c>
      <c r="J178" s="63">
        <v>-121.96407000000001</v>
      </c>
    </row>
    <row r="179" spans="1:10" ht="12.75" customHeight="1" x14ac:dyDescent="0.2">
      <c r="A179" s="63" t="s">
        <v>434</v>
      </c>
      <c r="B179" s="63" t="s">
        <v>477</v>
      </c>
      <c r="C179" s="63" t="s">
        <v>478</v>
      </c>
      <c r="D179" s="63">
        <v>1</v>
      </c>
      <c r="E179" s="239"/>
      <c r="F179" s="63" t="s">
        <v>30</v>
      </c>
      <c r="G179" s="63">
        <v>36.628779999999999</v>
      </c>
      <c r="H179" s="63">
        <v>-121.84238000000001</v>
      </c>
      <c r="I179" s="63">
        <v>36.612940000000002</v>
      </c>
      <c r="J179" s="63">
        <v>-121.85726</v>
      </c>
    </row>
    <row r="180" spans="1:10" ht="12.75" customHeight="1" x14ac:dyDescent="0.2">
      <c r="A180" s="63" t="s">
        <v>434</v>
      </c>
      <c r="B180" s="63" t="s">
        <v>479</v>
      </c>
      <c r="C180" s="63" t="s">
        <v>1086</v>
      </c>
      <c r="D180" s="63">
        <v>1</v>
      </c>
      <c r="E180" s="239">
        <v>5121.6000000000004</v>
      </c>
      <c r="F180" s="63" t="s">
        <v>30</v>
      </c>
      <c r="G180" s="63">
        <v>36.617989999999999</v>
      </c>
      <c r="H180" s="63">
        <v>-121.9421</v>
      </c>
      <c r="I180" s="63">
        <v>36.612940000000002</v>
      </c>
      <c r="J180" s="63">
        <v>-121.95205</v>
      </c>
    </row>
    <row r="181" spans="1:10" ht="12.75" customHeight="1" x14ac:dyDescent="0.2">
      <c r="A181" s="63" t="s">
        <v>434</v>
      </c>
      <c r="B181" s="63" t="s">
        <v>481</v>
      </c>
      <c r="C181" s="63" t="s">
        <v>482</v>
      </c>
      <c r="D181" s="63">
        <v>1</v>
      </c>
      <c r="E181" s="239">
        <v>15153.6</v>
      </c>
      <c r="F181" s="63" t="s">
        <v>30</v>
      </c>
      <c r="G181" s="63">
        <v>36.56606</v>
      </c>
      <c r="H181" s="63">
        <v>-121.94409</v>
      </c>
      <c r="I181" s="63">
        <v>36.564210000000003</v>
      </c>
      <c r="J181" s="63">
        <v>-121.9393</v>
      </c>
    </row>
    <row r="182" spans="1:10" ht="12.75" customHeight="1" x14ac:dyDescent="0.2">
      <c r="A182" s="64" t="s">
        <v>434</v>
      </c>
      <c r="B182" s="64" t="s">
        <v>483</v>
      </c>
      <c r="C182" s="64" t="s">
        <v>484</v>
      </c>
      <c r="D182" s="64">
        <v>1</v>
      </c>
      <c r="E182" s="240">
        <v>1.5</v>
      </c>
      <c r="F182" s="64" t="s">
        <v>30</v>
      </c>
      <c r="G182" s="64">
        <v>36.826320000000003</v>
      </c>
      <c r="H182" s="64">
        <v>-121.79834</v>
      </c>
      <c r="I182" s="64">
        <v>36.846539999999997</v>
      </c>
      <c r="J182" s="64">
        <v>-121.8082</v>
      </c>
    </row>
    <row r="183" spans="1:10" ht="12.75" customHeight="1" x14ac:dyDescent="0.2">
      <c r="A183" s="27"/>
      <c r="B183" s="28">
        <f>COUNTA(B158:B182)</f>
        <v>25</v>
      </c>
      <c r="C183" s="27"/>
      <c r="D183" s="67"/>
      <c r="E183" s="45">
        <f>SUM(E158:E182)</f>
        <v>22008.600000000002</v>
      </c>
      <c r="F183" s="27"/>
      <c r="G183" s="27"/>
      <c r="H183" s="27"/>
      <c r="I183" s="27"/>
      <c r="J183" s="27"/>
    </row>
    <row r="184" spans="1:10" ht="12.75" customHeight="1" x14ac:dyDescent="0.2">
      <c r="A184" s="27"/>
      <c r="B184" s="28"/>
      <c r="C184" s="27"/>
      <c r="D184" s="67"/>
      <c r="E184" s="45"/>
      <c r="F184" s="27"/>
      <c r="G184" s="27"/>
      <c r="H184" s="27"/>
      <c r="I184" s="27"/>
      <c r="J184" s="27"/>
    </row>
    <row r="185" spans="1:10" ht="12.75" customHeight="1" x14ac:dyDescent="0.2">
      <c r="A185" s="63" t="s">
        <v>485</v>
      </c>
      <c r="B185" s="63" t="s">
        <v>486</v>
      </c>
      <c r="C185" s="63" t="s">
        <v>487</v>
      </c>
      <c r="D185" s="63">
        <v>1</v>
      </c>
      <c r="E185" s="239">
        <v>2</v>
      </c>
      <c r="F185" s="63" t="s">
        <v>30</v>
      </c>
      <c r="G185" s="63">
        <v>0</v>
      </c>
      <c r="H185" s="63">
        <v>0</v>
      </c>
      <c r="I185" s="63">
        <v>0</v>
      </c>
      <c r="J185" s="63">
        <v>0</v>
      </c>
    </row>
    <row r="186" spans="1:10" ht="12.75" customHeight="1" x14ac:dyDescent="0.2">
      <c r="A186" s="63" t="s">
        <v>485</v>
      </c>
      <c r="B186" s="63" t="s">
        <v>488</v>
      </c>
      <c r="C186" s="63" t="s">
        <v>489</v>
      </c>
      <c r="D186" s="63">
        <v>1</v>
      </c>
      <c r="E186" s="239">
        <v>4118.3999999999996</v>
      </c>
      <c r="F186" s="63" t="s">
        <v>30</v>
      </c>
      <c r="G186" s="63">
        <v>33.710839999999997</v>
      </c>
      <c r="H186" s="63">
        <v>-118.06573</v>
      </c>
      <c r="I186" s="63">
        <v>33.679470000000002</v>
      </c>
      <c r="J186" s="63">
        <v>-118.03297000000001</v>
      </c>
    </row>
    <row r="187" spans="1:10" ht="12.75" customHeight="1" x14ac:dyDescent="0.2">
      <c r="A187" s="63" t="s">
        <v>485</v>
      </c>
      <c r="B187" s="63" t="s">
        <v>490</v>
      </c>
      <c r="C187" s="63" t="s">
        <v>491</v>
      </c>
      <c r="D187" s="63">
        <v>1</v>
      </c>
      <c r="E187" s="239">
        <v>15840</v>
      </c>
      <c r="F187" s="63" t="s">
        <v>30</v>
      </c>
      <c r="G187" s="63">
        <v>33.452970000000001</v>
      </c>
      <c r="H187" s="63">
        <v>-117.6653</v>
      </c>
      <c r="I187" s="63">
        <v>33.444042000000003</v>
      </c>
      <c r="J187" s="63">
        <v>-117.65146300000001</v>
      </c>
    </row>
    <row r="188" spans="1:10" ht="12.75" customHeight="1" x14ac:dyDescent="0.2">
      <c r="A188" s="63" t="s">
        <v>485</v>
      </c>
      <c r="B188" s="63" t="s">
        <v>492</v>
      </c>
      <c r="C188" s="63" t="s">
        <v>493</v>
      </c>
      <c r="D188" s="63">
        <v>1</v>
      </c>
      <c r="E188" s="239">
        <v>7286.4</v>
      </c>
      <c r="F188" s="63" t="s">
        <v>30</v>
      </c>
      <c r="G188" s="63">
        <v>33.454599999999999</v>
      </c>
      <c r="H188" s="63">
        <v>-117.66839</v>
      </c>
      <c r="I188" s="63">
        <v>33.440269999999998</v>
      </c>
      <c r="J188" s="63">
        <v>-117.64492</v>
      </c>
    </row>
    <row r="189" spans="1:10" ht="12.75" customHeight="1" x14ac:dyDescent="0.2">
      <c r="A189" s="63" t="s">
        <v>485</v>
      </c>
      <c r="B189" s="63"/>
      <c r="C189" s="26" t="s">
        <v>1072</v>
      </c>
      <c r="D189" s="63"/>
      <c r="E189" s="239">
        <v>0</v>
      </c>
      <c r="F189" s="63"/>
      <c r="G189" s="63"/>
      <c r="H189" s="63"/>
      <c r="I189" s="63"/>
      <c r="J189" s="63"/>
    </row>
    <row r="190" spans="1:10" ht="12.75" customHeight="1" x14ac:dyDescent="0.2">
      <c r="A190" s="63" t="s">
        <v>485</v>
      </c>
      <c r="B190" s="63" t="s">
        <v>494</v>
      </c>
      <c r="C190" s="63" t="s">
        <v>495</v>
      </c>
      <c r="D190" s="63">
        <v>1</v>
      </c>
      <c r="E190" s="239">
        <v>18374.400000000001</v>
      </c>
      <c r="F190" s="63" t="s">
        <v>30</v>
      </c>
      <c r="G190" s="63">
        <v>33.584220000000002</v>
      </c>
      <c r="H190" s="63">
        <v>-117.86221999999999</v>
      </c>
      <c r="I190" s="63">
        <v>33.556750000000001</v>
      </c>
      <c r="J190" s="63">
        <v>-117.81955000000001</v>
      </c>
    </row>
    <row r="191" spans="1:10" ht="12.75" customHeight="1" x14ac:dyDescent="0.2">
      <c r="A191" s="63" t="s">
        <v>485</v>
      </c>
      <c r="B191" s="63" t="s">
        <v>496</v>
      </c>
      <c r="C191" s="63" t="s">
        <v>497</v>
      </c>
      <c r="D191" s="63">
        <v>1</v>
      </c>
      <c r="E191" s="239">
        <v>200640</v>
      </c>
      <c r="F191" s="63" t="s">
        <v>30</v>
      </c>
      <c r="G191" s="63">
        <v>33.462949999999999</v>
      </c>
      <c r="H191" s="63">
        <v>-117.71495</v>
      </c>
      <c r="I191" s="63">
        <v>33.460360000000001</v>
      </c>
      <c r="J191" s="63">
        <v>-117.70726000000001</v>
      </c>
    </row>
    <row r="192" spans="1:10" ht="12.75" customHeight="1" x14ac:dyDescent="0.2">
      <c r="A192" s="63" t="s">
        <v>485</v>
      </c>
      <c r="B192" s="63" t="s">
        <v>498</v>
      </c>
      <c r="C192" s="63" t="s">
        <v>499</v>
      </c>
      <c r="D192" s="63">
        <v>1</v>
      </c>
      <c r="E192" s="239">
        <v>9556.7999999999993</v>
      </c>
      <c r="F192" s="63" t="s">
        <v>30</v>
      </c>
      <c r="G192" s="63">
        <v>33.460360000000001</v>
      </c>
      <c r="H192" s="63">
        <v>-117.70708999999999</v>
      </c>
      <c r="I192" s="63">
        <v>33.461269999999999</v>
      </c>
      <c r="J192" s="63">
        <v>-117.68959</v>
      </c>
    </row>
    <row r="193" spans="1:10" ht="12.75" customHeight="1" x14ac:dyDescent="0.2">
      <c r="A193" s="63" t="s">
        <v>485</v>
      </c>
      <c r="B193" s="63" t="s">
        <v>500</v>
      </c>
      <c r="C193" s="63" t="s">
        <v>501</v>
      </c>
      <c r="D193" s="63">
        <v>1</v>
      </c>
      <c r="E193" s="239">
        <v>46833.599999999999</v>
      </c>
      <c r="F193" s="63" t="s">
        <v>30</v>
      </c>
      <c r="G193" s="63">
        <v>33.461269999999999</v>
      </c>
      <c r="H193" s="63">
        <v>-117.68959</v>
      </c>
      <c r="I193" s="63">
        <v>33.454599999999999</v>
      </c>
      <c r="J193" s="63">
        <v>-117.66959</v>
      </c>
    </row>
    <row r="194" spans="1:10" ht="12.75" customHeight="1" x14ac:dyDescent="0.2">
      <c r="A194" s="63" t="s">
        <v>485</v>
      </c>
      <c r="B194" s="63"/>
      <c r="C194" s="46" t="s">
        <v>1073</v>
      </c>
      <c r="D194" s="63"/>
      <c r="E194" s="239">
        <v>0</v>
      </c>
      <c r="F194" s="63"/>
      <c r="G194" s="63"/>
      <c r="H194" s="63"/>
      <c r="I194" s="63"/>
      <c r="J194" s="63"/>
    </row>
    <row r="195" spans="1:10" ht="12.75" customHeight="1" x14ac:dyDescent="0.2">
      <c r="A195" s="63" t="s">
        <v>485</v>
      </c>
      <c r="B195" s="63" t="s">
        <v>502</v>
      </c>
      <c r="C195" s="63" t="s">
        <v>503</v>
      </c>
      <c r="D195" s="63">
        <v>1</v>
      </c>
      <c r="E195" s="239">
        <v>0.4</v>
      </c>
      <c r="F195" s="63" t="s">
        <v>30</v>
      </c>
      <c r="G195" s="63">
        <v>33.549460000000003</v>
      </c>
      <c r="H195" s="63">
        <v>-117.80692999999999</v>
      </c>
      <c r="I195" s="63">
        <v>33.552300000000002</v>
      </c>
      <c r="J195" s="63">
        <v>-117.81265</v>
      </c>
    </row>
    <row r="196" spans="1:10" ht="12.75" customHeight="1" x14ac:dyDescent="0.2">
      <c r="A196" s="63" t="s">
        <v>485</v>
      </c>
      <c r="B196" s="63" t="s">
        <v>504</v>
      </c>
      <c r="C196" s="63" t="s">
        <v>505</v>
      </c>
      <c r="D196" s="63">
        <v>1</v>
      </c>
      <c r="E196" s="239">
        <v>2956.8</v>
      </c>
      <c r="F196" s="63" t="s">
        <v>30</v>
      </c>
      <c r="G196" s="63">
        <v>33.679470000000002</v>
      </c>
      <c r="H196" s="63">
        <v>-118.03297000000001</v>
      </c>
      <c r="I196" s="63">
        <v>33.64602</v>
      </c>
      <c r="J196" s="63">
        <v>-117.98802000000001</v>
      </c>
    </row>
    <row r="197" spans="1:10" ht="12.75" customHeight="1" x14ac:dyDescent="0.2">
      <c r="A197" s="63" t="s">
        <v>485</v>
      </c>
      <c r="B197" s="63" t="s">
        <v>506</v>
      </c>
      <c r="C197" s="63" t="s">
        <v>507</v>
      </c>
      <c r="D197" s="63">
        <v>1</v>
      </c>
      <c r="E197" s="239">
        <v>-522720</v>
      </c>
      <c r="F197" s="63" t="s">
        <v>30</v>
      </c>
      <c r="G197" s="63">
        <v>33.73066</v>
      </c>
      <c r="H197" s="63">
        <v>-118.08163</v>
      </c>
      <c r="I197" s="63">
        <v>33.71217</v>
      </c>
      <c r="J197" s="63">
        <v>-118.05329</v>
      </c>
    </row>
    <row r="198" spans="1:10" ht="12.75" customHeight="1" x14ac:dyDescent="0.2">
      <c r="A198" s="63" t="s">
        <v>485</v>
      </c>
      <c r="B198" s="63" t="s">
        <v>508</v>
      </c>
      <c r="C198" s="63" t="s">
        <v>509</v>
      </c>
      <c r="D198" s="63">
        <v>1</v>
      </c>
      <c r="E198" s="239">
        <v>35376</v>
      </c>
      <c r="F198" s="63" t="s">
        <v>30</v>
      </c>
      <c r="G198" s="63">
        <v>33.64602</v>
      </c>
      <c r="H198" s="63">
        <v>-117.98802000000001</v>
      </c>
      <c r="I198" s="63">
        <v>33.629280000000001</v>
      </c>
      <c r="J198" s="63">
        <v>-117.95947</v>
      </c>
    </row>
    <row r="199" spans="1:10" ht="12.75" customHeight="1" x14ac:dyDescent="0.2">
      <c r="A199" s="63" t="s">
        <v>485</v>
      </c>
      <c r="B199" s="63" t="s">
        <v>510</v>
      </c>
      <c r="C199" s="63" t="s">
        <v>511</v>
      </c>
      <c r="D199" s="63">
        <v>1</v>
      </c>
      <c r="E199" s="239">
        <v>1267.2</v>
      </c>
      <c r="F199" s="63" t="s">
        <v>30</v>
      </c>
      <c r="G199" s="63">
        <v>33.556750000000001</v>
      </c>
      <c r="H199" s="63">
        <v>-117.81955000000001</v>
      </c>
      <c r="I199" s="63">
        <v>33.485039999999998</v>
      </c>
      <c r="J199" s="63">
        <v>-117.73285</v>
      </c>
    </row>
    <row r="200" spans="1:10" ht="12.75" customHeight="1" x14ac:dyDescent="0.2">
      <c r="A200" s="63" t="s">
        <v>485</v>
      </c>
      <c r="B200" s="63"/>
      <c r="C200" s="46" t="s">
        <v>1074</v>
      </c>
      <c r="D200" s="63"/>
      <c r="E200" s="239">
        <v>0</v>
      </c>
      <c r="F200" s="63"/>
      <c r="G200" s="63"/>
      <c r="H200" s="63"/>
      <c r="I200" s="63"/>
      <c r="J200" s="63"/>
    </row>
    <row r="201" spans="1:10" ht="12.75" customHeight="1" x14ac:dyDescent="0.2">
      <c r="A201" s="63" t="s">
        <v>485</v>
      </c>
      <c r="B201" s="63" t="s">
        <v>512</v>
      </c>
      <c r="C201" s="63" t="s">
        <v>513</v>
      </c>
      <c r="D201" s="63">
        <v>1</v>
      </c>
      <c r="E201" s="239">
        <v>15100.8</v>
      </c>
      <c r="F201" s="63" t="s">
        <v>30</v>
      </c>
      <c r="G201" s="63">
        <v>33.485039999999998</v>
      </c>
      <c r="H201" s="63">
        <v>-117.73285</v>
      </c>
      <c r="I201" s="63">
        <v>33.481789999999997</v>
      </c>
      <c r="J201" s="63">
        <v>-117.72514</v>
      </c>
    </row>
    <row r="202" spans="1:10" ht="12.75" customHeight="1" x14ac:dyDescent="0.2">
      <c r="A202" s="63" t="s">
        <v>485</v>
      </c>
      <c r="B202" s="63" t="s">
        <v>514</v>
      </c>
      <c r="C202" s="63" t="s">
        <v>515</v>
      </c>
      <c r="D202" s="63">
        <v>1</v>
      </c>
      <c r="E202" s="239">
        <v>8184</v>
      </c>
      <c r="F202" s="63" t="s">
        <v>30</v>
      </c>
      <c r="G202" s="63">
        <v>33.620899999999999</v>
      </c>
      <c r="H202" s="63">
        <v>-117.93665</v>
      </c>
      <c r="I202" s="63">
        <v>33.599469999999997</v>
      </c>
      <c r="J202" s="63">
        <v>-117.87909999999999</v>
      </c>
    </row>
    <row r="203" spans="1:10" ht="12.75" customHeight="1" x14ac:dyDescent="0.2">
      <c r="A203" s="63" t="s">
        <v>485</v>
      </c>
      <c r="B203" s="63" t="s">
        <v>516</v>
      </c>
      <c r="C203" s="63" t="s">
        <v>517</v>
      </c>
      <c r="D203" s="63">
        <v>1</v>
      </c>
      <c r="E203" s="239"/>
      <c r="F203" s="63" t="s">
        <v>30</v>
      </c>
      <c r="G203" s="63">
        <v>33.628709999999998</v>
      </c>
      <c r="H203" s="63">
        <v>-117.95775</v>
      </c>
      <c r="I203" s="63">
        <v>33.584220000000002</v>
      </c>
      <c r="J203" s="63">
        <v>-117.86221999999999</v>
      </c>
    </row>
    <row r="204" spans="1:10" ht="12.75" customHeight="1" x14ac:dyDescent="0.2">
      <c r="A204" s="63" t="s">
        <v>485</v>
      </c>
      <c r="B204" s="63" t="s">
        <v>518</v>
      </c>
      <c r="C204" s="63" t="s">
        <v>519</v>
      </c>
      <c r="D204" s="63">
        <v>1</v>
      </c>
      <c r="E204" s="239">
        <v>0</v>
      </c>
      <c r="F204" s="63" t="s">
        <v>30</v>
      </c>
      <c r="G204" s="63">
        <v>0</v>
      </c>
      <c r="H204" s="63">
        <v>0</v>
      </c>
      <c r="I204" s="63">
        <v>0</v>
      </c>
      <c r="J204" s="63">
        <v>0</v>
      </c>
    </row>
    <row r="205" spans="1:10" ht="12.75" customHeight="1" x14ac:dyDescent="0.2">
      <c r="A205" s="63" t="s">
        <v>485</v>
      </c>
      <c r="B205" s="63" t="s">
        <v>520</v>
      </c>
      <c r="C205" s="63" t="s">
        <v>521</v>
      </c>
      <c r="D205" s="63">
        <v>1</v>
      </c>
      <c r="E205" s="239"/>
      <c r="F205" s="63" t="s">
        <v>30</v>
      </c>
      <c r="G205" s="63">
        <v>33.440269999999998</v>
      </c>
      <c r="H205" s="63">
        <v>-117.64492</v>
      </c>
      <c r="I205" s="63">
        <v>33.438209999999998</v>
      </c>
      <c r="J205" s="63">
        <v>-117.64167</v>
      </c>
    </row>
    <row r="206" spans="1:10" ht="12.75" customHeight="1" x14ac:dyDescent="0.2">
      <c r="A206" s="63" t="s">
        <v>485</v>
      </c>
      <c r="B206" s="63" t="s">
        <v>522</v>
      </c>
      <c r="C206" s="63" t="s">
        <v>523</v>
      </c>
      <c r="D206" s="63">
        <v>1</v>
      </c>
      <c r="E206" s="239">
        <v>0.05</v>
      </c>
      <c r="F206" s="63" t="s">
        <v>30</v>
      </c>
      <c r="G206" s="63">
        <v>33.407629999999997</v>
      </c>
      <c r="H206" s="63">
        <v>-117.60955</v>
      </c>
      <c r="I206" s="63">
        <v>33.408180000000002</v>
      </c>
      <c r="J206" s="63">
        <v>-117.61053</v>
      </c>
    </row>
    <row r="207" spans="1:10" ht="12.75" customHeight="1" x14ac:dyDescent="0.2">
      <c r="A207" s="63" t="s">
        <v>485</v>
      </c>
      <c r="B207" s="63"/>
      <c r="C207" s="46" t="s">
        <v>1075</v>
      </c>
      <c r="D207" s="63"/>
      <c r="E207" s="239">
        <v>0</v>
      </c>
      <c r="F207" s="63"/>
      <c r="G207" s="63"/>
      <c r="H207" s="63"/>
      <c r="I207" s="63"/>
      <c r="J207" s="63"/>
    </row>
    <row r="208" spans="1:10" ht="12.75" customHeight="1" x14ac:dyDescent="0.2">
      <c r="A208" s="63" t="s">
        <v>485</v>
      </c>
      <c r="B208" s="63" t="s">
        <v>524</v>
      </c>
      <c r="C208" s="63" t="s">
        <v>525</v>
      </c>
      <c r="D208" s="63">
        <v>1</v>
      </c>
      <c r="E208" s="239">
        <v>1108.8</v>
      </c>
      <c r="F208" s="63" t="s">
        <v>30</v>
      </c>
      <c r="G208" s="63">
        <v>33.438209999999998</v>
      </c>
      <c r="H208" s="63">
        <v>-117.64167</v>
      </c>
      <c r="I208" s="63">
        <v>33.407580000000003</v>
      </c>
      <c r="J208" s="63">
        <v>-117.60934</v>
      </c>
    </row>
    <row r="209" spans="1:10" ht="12.75" customHeight="1" x14ac:dyDescent="0.2">
      <c r="A209" s="63" t="s">
        <v>485</v>
      </c>
      <c r="B209" s="63" t="s">
        <v>526</v>
      </c>
      <c r="C209" s="63" t="s">
        <v>527</v>
      </c>
      <c r="D209" s="63">
        <v>1</v>
      </c>
      <c r="E209" s="239">
        <v>9028.7999999999993</v>
      </c>
      <c r="F209" s="63" t="s">
        <v>30</v>
      </c>
      <c r="G209" s="63">
        <v>33.407580000000003</v>
      </c>
      <c r="H209" s="63">
        <v>-117.60934</v>
      </c>
      <c r="I209" s="63">
        <v>33.386839999999999</v>
      </c>
      <c r="J209" s="63">
        <v>-117.59623000000001</v>
      </c>
    </row>
    <row r="210" spans="1:10" ht="12.75" customHeight="1" x14ac:dyDescent="0.2">
      <c r="A210" s="63" t="s">
        <v>485</v>
      </c>
      <c r="B210" s="63" t="s">
        <v>528</v>
      </c>
      <c r="C210" s="63" t="s">
        <v>529</v>
      </c>
      <c r="D210" s="63">
        <v>1</v>
      </c>
      <c r="E210" s="239">
        <v>1320</v>
      </c>
      <c r="F210" s="63" t="s">
        <v>30</v>
      </c>
      <c r="G210" s="63">
        <v>33.740340000000003</v>
      </c>
      <c r="H210" s="63">
        <v>-118.11566000000001</v>
      </c>
      <c r="I210" s="63">
        <v>33.723050000000001</v>
      </c>
      <c r="J210" s="63">
        <v>-118.08027</v>
      </c>
    </row>
    <row r="211" spans="1:10" ht="12.75" customHeight="1" x14ac:dyDescent="0.2">
      <c r="A211" s="63" t="s">
        <v>485</v>
      </c>
      <c r="B211" s="63" t="s">
        <v>530</v>
      </c>
      <c r="C211" s="63" t="s">
        <v>531</v>
      </c>
      <c r="D211" s="63">
        <v>1</v>
      </c>
      <c r="E211" s="239">
        <v>3.37</v>
      </c>
      <c r="F211" s="63" t="s">
        <v>30</v>
      </c>
      <c r="G211" s="63">
        <v>33.462949999999999</v>
      </c>
      <c r="H211" s="63">
        <v>-117.71495</v>
      </c>
      <c r="I211" s="63">
        <v>33.513489999999997</v>
      </c>
      <c r="J211" s="63">
        <v>-117.75703</v>
      </c>
    </row>
    <row r="212" spans="1:10" ht="12.75" customHeight="1" x14ac:dyDescent="0.2">
      <c r="A212" s="64" t="s">
        <v>485</v>
      </c>
      <c r="B212" s="64" t="s">
        <v>532</v>
      </c>
      <c r="C212" s="64" t="s">
        <v>533</v>
      </c>
      <c r="D212" s="64">
        <v>1</v>
      </c>
      <c r="E212" s="240">
        <v>1.2</v>
      </c>
      <c r="F212" s="64" t="s">
        <v>30</v>
      </c>
      <c r="G212" s="64">
        <v>33.710850000000001</v>
      </c>
      <c r="H212" s="64">
        <v>-118.06574000000001</v>
      </c>
      <c r="I212" s="64">
        <v>33.723050000000001</v>
      </c>
      <c r="J212" s="64">
        <v>-118.08027</v>
      </c>
    </row>
    <row r="213" spans="1:10" ht="12.75" customHeight="1" x14ac:dyDescent="0.2">
      <c r="A213" s="27"/>
      <c r="B213" s="28">
        <v>28</v>
      </c>
      <c r="C213" s="27"/>
      <c r="D213" s="67"/>
      <c r="E213" s="45">
        <f>SUM(E185:E212)</f>
        <v>-145720.98000000004</v>
      </c>
      <c r="F213" s="27"/>
      <c r="G213" s="27"/>
      <c r="H213" s="27"/>
      <c r="I213" s="27"/>
      <c r="J213" s="27"/>
    </row>
    <row r="214" spans="1:10" ht="12.75" customHeight="1" x14ac:dyDescent="0.2">
      <c r="A214" s="27"/>
      <c r="B214" s="28"/>
      <c r="C214" s="27"/>
      <c r="D214" s="67"/>
      <c r="E214" s="45"/>
      <c r="F214" s="27"/>
      <c r="G214" s="27"/>
      <c r="H214" s="27"/>
      <c r="I214" s="27"/>
      <c r="J214" s="27"/>
    </row>
    <row r="215" spans="1:10" ht="12.75" customHeight="1" x14ac:dyDescent="0.2">
      <c r="A215" s="109" t="s">
        <v>534</v>
      </c>
      <c r="B215" s="109" t="s">
        <v>535</v>
      </c>
      <c r="C215" s="109" t="s">
        <v>536</v>
      </c>
      <c r="D215" s="109">
        <v>1</v>
      </c>
      <c r="E215" s="239">
        <v>0.96</v>
      </c>
      <c r="F215" s="109" t="s">
        <v>30</v>
      </c>
      <c r="G215" s="109">
        <v>33.141829999999999</v>
      </c>
      <c r="H215" s="109">
        <v>-117.31998</v>
      </c>
      <c r="I215" s="109">
        <v>33.147390000000001</v>
      </c>
      <c r="J215" s="109">
        <v>-117.33325000000001</v>
      </c>
    </row>
    <row r="216" spans="1:10" ht="12.75" customHeight="1" x14ac:dyDescent="0.2">
      <c r="A216" s="109" t="s">
        <v>534</v>
      </c>
      <c r="B216" s="109" t="s">
        <v>537</v>
      </c>
      <c r="C216" s="109" t="s">
        <v>538</v>
      </c>
      <c r="D216" s="109">
        <v>1</v>
      </c>
      <c r="E216" s="239">
        <v>0</v>
      </c>
      <c r="F216" s="109" t="s">
        <v>30</v>
      </c>
      <c r="G216" s="109">
        <v>0</v>
      </c>
      <c r="H216" s="109">
        <v>0</v>
      </c>
      <c r="I216" s="109">
        <v>0</v>
      </c>
      <c r="J216" s="109">
        <v>0</v>
      </c>
    </row>
    <row r="217" spans="1:10" ht="12.75" customHeight="1" x14ac:dyDescent="0.2">
      <c r="A217" s="109" t="s">
        <v>534</v>
      </c>
      <c r="B217" s="109" t="s">
        <v>539</v>
      </c>
      <c r="C217" s="109" t="s">
        <v>540</v>
      </c>
      <c r="D217" s="109">
        <v>1</v>
      </c>
      <c r="E217" s="239">
        <v>0.48</v>
      </c>
      <c r="F217" s="109" t="s">
        <v>30</v>
      </c>
      <c r="G217" s="109">
        <v>32.809869999999997</v>
      </c>
      <c r="H217" s="109">
        <v>-117.26931999999999</v>
      </c>
      <c r="I217" s="109">
        <v>32.815480000000001</v>
      </c>
      <c r="J217" s="109">
        <v>-117.27395</v>
      </c>
    </row>
    <row r="218" spans="1:10" ht="12.75" customHeight="1" x14ac:dyDescent="0.2">
      <c r="A218" s="109" t="s">
        <v>534</v>
      </c>
      <c r="B218" s="109" t="s">
        <v>541</v>
      </c>
      <c r="C218" s="109" t="s">
        <v>542</v>
      </c>
      <c r="D218" s="109">
        <v>1</v>
      </c>
      <c r="E218" s="239">
        <v>1.31</v>
      </c>
      <c r="F218" s="109" t="s">
        <v>30</v>
      </c>
      <c r="G218" s="109">
        <v>32.534370000000003</v>
      </c>
      <c r="H218" s="109">
        <v>-117.1242</v>
      </c>
      <c r="I218" s="109">
        <v>32.552819999999997</v>
      </c>
      <c r="J218" s="109">
        <v>-117.12770999999999</v>
      </c>
    </row>
    <row r="219" spans="1:10" ht="12.75" customHeight="1" x14ac:dyDescent="0.2">
      <c r="A219" s="109" t="s">
        <v>534</v>
      </c>
      <c r="B219" s="109" t="s">
        <v>543</v>
      </c>
      <c r="C219" s="109" t="s">
        <v>544</v>
      </c>
      <c r="D219" s="109">
        <v>1</v>
      </c>
      <c r="E219" s="239">
        <v>0.1</v>
      </c>
      <c r="F219" s="109" t="s">
        <v>30</v>
      </c>
      <c r="G219" s="109">
        <v>33.17577</v>
      </c>
      <c r="H219" s="109">
        <v>-117.36893000000001</v>
      </c>
      <c r="I219" s="109">
        <v>33.176960000000001</v>
      </c>
      <c r="J219" s="109">
        <v>-117.37006</v>
      </c>
    </row>
    <row r="220" spans="1:10" ht="12.75" customHeight="1" x14ac:dyDescent="0.2">
      <c r="A220" s="109" t="s">
        <v>534</v>
      </c>
      <c r="B220" s="109" t="s">
        <v>545</v>
      </c>
      <c r="C220" s="109" t="s">
        <v>546</v>
      </c>
      <c r="D220" s="109">
        <v>1</v>
      </c>
      <c r="E220" s="239">
        <v>1.1299999999999999</v>
      </c>
      <c r="F220" s="109" t="s">
        <v>30</v>
      </c>
      <c r="G220" s="109">
        <v>32.999470000000002</v>
      </c>
      <c r="H220" s="109">
        <v>-117.27793</v>
      </c>
      <c r="I220" s="109">
        <v>33.015560000000001</v>
      </c>
      <c r="J220" s="109">
        <v>-117.28135</v>
      </c>
    </row>
    <row r="221" spans="1:10" ht="12.75" customHeight="1" x14ac:dyDescent="0.2">
      <c r="A221" s="109" t="s">
        <v>534</v>
      </c>
      <c r="B221" s="109" t="s">
        <v>547</v>
      </c>
      <c r="C221" s="109" t="s">
        <v>548</v>
      </c>
      <c r="D221" s="109">
        <v>1</v>
      </c>
      <c r="E221" s="239">
        <v>2.5499999999999998</v>
      </c>
      <c r="F221" s="109" t="s">
        <v>30</v>
      </c>
      <c r="G221" s="109">
        <v>33.128079999999997</v>
      </c>
      <c r="H221" s="109">
        <v>-117.33378</v>
      </c>
      <c r="I221" s="109">
        <v>33.165149999999997</v>
      </c>
      <c r="J221" s="109">
        <v>-117.35948</v>
      </c>
    </row>
    <row r="222" spans="1:10" ht="12.75" customHeight="1" x14ac:dyDescent="0.2">
      <c r="A222" s="109" t="s">
        <v>534</v>
      </c>
      <c r="B222" s="109" t="s">
        <v>549</v>
      </c>
      <c r="C222" s="109" t="s">
        <v>550</v>
      </c>
      <c r="D222" s="109">
        <v>1</v>
      </c>
      <c r="E222" s="239">
        <v>2.5499999999999998</v>
      </c>
      <c r="F222" s="109" t="s">
        <v>30</v>
      </c>
      <c r="G222" s="109">
        <v>33.133189999999999</v>
      </c>
      <c r="H222" s="109">
        <v>-117.33758</v>
      </c>
      <c r="I222" s="109">
        <v>33.165149999999997</v>
      </c>
      <c r="J222" s="109">
        <v>-117.35948</v>
      </c>
    </row>
    <row r="223" spans="1:10" ht="12.75" customHeight="1" x14ac:dyDescent="0.2">
      <c r="A223" s="109" t="s">
        <v>534</v>
      </c>
      <c r="B223" s="109" t="s">
        <v>551</v>
      </c>
      <c r="C223" s="109" t="s">
        <v>552</v>
      </c>
      <c r="D223" s="109">
        <v>1</v>
      </c>
      <c r="E223" s="239">
        <v>0</v>
      </c>
      <c r="F223" s="109" t="s">
        <v>30</v>
      </c>
      <c r="G223" s="109">
        <v>0</v>
      </c>
      <c r="H223" s="109">
        <v>0</v>
      </c>
      <c r="I223" s="109">
        <v>0</v>
      </c>
      <c r="J223" s="109">
        <v>0</v>
      </c>
    </row>
    <row r="224" spans="1:10" ht="12.75" customHeight="1" x14ac:dyDescent="0.2">
      <c r="A224" s="109" t="s">
        <v>534</v>
      </c>
      <c r="B224" s="109" t="s">
        <v>553</v>
      </c>
      <c r="C224" s="109" t="s">
        <v>554</v>
      </c>
      <c r="D224" s="109">
        <v>1</v>
      </c>
      <c r="E224" s="239">
        <v>0</v>
      </c>
      <c r="F224" s="109" t="s">
        <v>30</v>
      </c>
      <c r="G224" s="109">
        <v>0</v>
      </c>
      <c r="H224" s="109">
        <v>0</v>
      </c>
      <c r="I224" s="109">
        <v>0</v>
      </c>
      <c r="J224" s="109">
        <v>0</v>
      </c>
    </row>
    <row r="225" spans="1:10" ht="12.75" customHeight="1" x14ac:dyDescent="0.2">
      <c r="A225" s="109" t="s">
        <v>534</v>
      </c>
      <c r="B225" s="109" t="s">
        <v>555</v>
      </c>
      <c r="C225" s="109" t="s">
        <v>556</v>
      </c>
      <c r="D225" s="109">
        <v>1</v>
      </c>
      <c r="E225" s="239">
        <v>1.41</v>
      </c>
      <c r="F225" s="109" t="s">
        <v>30</v>
      </c>
      <c r="G225" s="109">
        <v>32.675109999999997</v>
      </c>
      <c r="H225" s="109">
        <v>-117.17348</v>
      </c>
      <c r="I225" s="109">
        <v>32.686439999999997</v>
      </c>
      <c r="J225" s="109">
        <v>-117.19364</v>
      </c>
    </row>
    <row r="226" spans="1:10" ht="12.75" customHeight="1" x14ac:dyDescent="0.2">
      <c r="A226" s="109" t="s">
        <v>534</v>
      </c>
      <c r="B226" s="109" t="s">
        <v>557</v>
      </c>
      <c r="C226" s="109" t="s">
        <v>558</v>
      </c>
      <c r="D226" s="109">
        <v>1</v>
      </c>
      <c r="E226" s="239">
        <v>0.64</v>
      </c>
      <c r="F226" s="109" t="s">
        <v>30</v>
      </c>
      <c r="G226" s="109">
        <v>32.680390000000003</v>
      </c>
      <c r="H226" s="109">
        <v>-117.18199</v>
      </c>
      <c r="I226" s="109">
        <v>32.684739999999998</v>
      </c>
      <c r="J226" s="109">
        <v>-117.19049</v>
      </c>
    </row>
    <row r="227" spans="1:10" ht="12.75" customHeight="1" x14ac:dyDescent="0.2">
      <c r="A227" s="109" t="s">
        <v>534</v>
      </c>
      <c r="B227" s="109" t="s">
        <v>559</v>
      </c>
      <c r="C227" s="109" t="s">
        <v>560</v>
      </c>
      <c r="D227" s="109">
        <v>1</v>
      </c>
      <c r="E227" s="239">
        <v>2.23</v>
      </c>
      <c r="F227" s="109" t="s">
        <v>30</v>
      </c>
      <c r="G227" s="109">
        <v>32.948990000000002</v>
      </c>
      <c r="H227" s="109">
        <v>-117.26519999999999</v>
      </c>
      <c r="I227" s="109">
        <v>32.980310000000003</v>
      </c>
      <c r="J227" s="109">
        <v>-117.27238</v>
      </c>
    </row>
    <row r="228" spans="1:10" ht="12.75" customHeight="1" x14ac:dyDescent="0.2">
      <c r="A228" s="109" t="s">
        <v>534</v>
      </c>
      <c r="B228" s="109" t="s">
        <v>561</v>
      </c>
      <c r="C228" s="109" t="s">
        <v>562</v>
      </c>
      <c r="D228" s="109">
        <v>1</v>
      </c>
      <c r="E228" s="239">
        <v>0</v>
      </c>
      <c r="F228" s="109" t="s">
        <v>30</v>
      </c>
      <c r="G228" s="109">
        <v>0</v>
      </c>
      <c r="H228" s="109">
        <v>0</v>
      </c>
      <c r="I228" s="109">
        <v>0</v>
      </c>
      <c r="J228" s="109">
        <v>0</v>
      </c>
    </row>
    <row r="229" spans="1:10" ht="12.75" customHeight="1" x14ac:dyDescent="0.2">
      <c r="A229" s="109" t="s">
        <v>534</v>
      </c>
      <c r="B229" s="109" t="s">
        <v>563</v>
      </c>
      <c r="C229" s="109" t="s">
        <v>564</v>
      </c>
      <c r="D229" s="109">
        <v>1</v>
      </c>
      <c r="E229" s="239">
        <v>0.6</v>
      </c>
      <c r="F229" s="109" t="s">
        <v>30</v>
      </c>
      <c r="G229" s="109">
        <v>32.990819999999999</v>
      </c>
      <c r="H229" s="109">
        <v>-117.27466</v>
      </c>
      <c r="I229" s="109">
        <v>32.991639999999997</v>
      </c>
      <c r="J229" s="109">
        <v>-117.27473000000001</v>
      </c>
    </row>
    <row r="230" spans="1:10" ht="12.75" customHeight="1" x14ac:dyDescent="0.2">
      <c r="A230" s="109" t="s">
        <v>534</v>
      </c>
      <c r="B230" s="109" t="s">
        <v>565</v>
      </c>
      <c r="C230" s="109" t="s">
        <v>566</v>
      </c>
      <c r="D230" s="109">
        <v>1</v>
      </c>
      <c r="E230" s="239">
        <v>0.45</v>
      </c>
      <c r="F230" s="109" t="s">
        <v>30</v>
      </c>
      <c r="G230" s="109">
        <v>33.202440000000003</v>
      </c>
      <c r="H230" s="109">
        <v>-117.39291</v>
      </c>
      <c r="I230" s="109">
        <v>33.206960000000002</v>
      </c>
      <c r="J230" s="109">
        <v>-117.39852999999999</v>
      </c>
    </row>
    <row r="231" spans="1:10" ht="12.75" customHeight="1" x14ac:dyDescent="0.2">
      <c r="A231" s="109" t="s">
        <v>534</v>
      </c>
      <c r="B231" s="109" t="s">
        <v>567</v>
      </c>
      <c r="C231" s="109" t="s">
        <v>568</v>
      </c>
      <c r="D231" s="109">
        <v>1</v>
      </c>
      <c r="E231" s="239">
        <v>1.48</v>
      </c>
      <c r="F231" s="109" t="s">
        <v>30</v>
      </c>
      <c r="G231" s="109">
        <v>32.566220000000001</v>
      </c>
      <c r="H231" s="109">
        <v>-117.13301</v>
      </c>
      <c r="I231" s="109">
        <v>32.587530000000001</v>
      </c>
      <c r="J231" s="109">
        <v>-117.1326</v>
      </c>
    </row>
    <row r="232" spans="1:10" ht="12.75" customHeight="1" x14ac:dyDescent="0.2">
      <c r="A232" s="109" t="s">
        <v>534</v>
      </c>
      <c r="B232" s="109" t="s">
        <v>569</v>
      </c>
      <c r="C232" s="109" t="s">
        <v>570</v>
      </c>
      <c r="D232" s="109">
        <v>1</v>
      </c>
      <c r="E232" s="239">
        <v>0</v>
      </c>
      <c r="F232" s="109" t="s">
        <v>30</v>
      </c>
      <c r="G232" s="109">
        <v>0</v>
      </c>
      <c r="H232" s="109">
        <v>0</v>
      </c>
      <c r="I232" s="109">
        <v>0</v>
      </c>
      <c r="J232" s="109">
        <v>0</v>
      </c>
    </row>
    <row r="233" spans="1:10" ht="12.75" customHeight="1" x14ac:dyDescent="0.2">
      <c r="A233" s="109" t="s">
        <v>534</v>
      </c>
      <c r="B233" s="109" t="s">
        <v>571</v>
      </c>
      <c r="C233" s="109" t="s">
        <v>572</v>
      </c>
      <c r="D233" s="109">
        <v>1</v>
      </c>
      <c r="E233" s="239">
        <v>3.97</v>
      </c>
      <c r="F233" s="109" t="s">
        <v>30</v>
      </c>
      <c r="G233" s="109">
        <v>32.809869999999997</v>
      </c>
      <c r="H233" s="109">
        <v>-117.26931999999999</v>
      </c>
      <c r="I233" s="109">
        <v>32.85472</v>
      </c>
      <c r="J233" s="109">
        <v>-117.25918</v>
      </c>
    </row>
    <row r="234" spans="1:10" ht="12.75" customHeight="1" x14ac:dyDescent="0.2">
      <c r="A234" s="109" t="s">
        <v>534</v>
      </c>
      <c r="B234" s="109" t="s">
        <v>573</v>
      </c>
      <c r="C234" s="109" t="s">
        <v>574</v>
      </c>
      <c r="D234" s="109">
        <v>1</v>
      </c>
      <c r="E234" s="239">
        <v>0.06</v>
      </c>
      <c r="F234" s="109" t="s">
        <v>30</v>
      </c>
      <c r="G234" s="109">
        <v>32.850830000000002</v>
      </c>
      <c r="H234" s="109">
        <v>-117.27303000000001</v>
      </c>
      <c r="I234" s="109">
        <v>32.850239999999999</v>
      </c>
      <c r="J234" s="109">
        <v>-117.27235</v>
      </c>
    </row>
    <row r="235" spans="1:10" ht="12.75" customHeight="1" x14ac:dyDescent="0.2">
      <c r="A235" s="109" t="s">
        <v>534</v>
      </c>
      <c r="B235" s="109" t="s">
        <v>575</v>
      </c>
      <c r="C235" s="109" t="s">
        <v>576</v>
      </c>
      <c r="D235" s="109">
        <v>1</v>
      </c>
      <c r="E235" s="239">
        <v>2.12</v>
      </c>
      <c r="F235" s="109" t="s">
        <v>30</v>
      </c>
      <c r="G235" s="109">
        <v>32.85472</v>
      </c>
      <c r="H235" s="109">
        <v>-117.25918</v>
      </c>
      <c r="I235" s="109">
        <v>32.883650000000003</v>
      </c>
      <c r="J235" s="109">
        <v>-117.25268</v>
      </c>
    </row>
    <row r="236" spans="1:10" ht="12.75" customHeight="1" x14ac:dyDescent="0.2">
      <c r="A236" s="109" t="s">
        <v>534</v>
      </c>
      <c r="B236" s="109" t="s">
        <v>577</v>
      </c>
      <c r="C236" s="109" t="s">
        <v>578</v>
      </c>
      <c r="D236" s="109">
        <v>1</v>
      </c>
      <c r="E236" s="239">
        <v>1.29</v>
      </c>
      <c r="F236" s="109" t="s">
        <v>30</v>
      </c>
      <c r="G236" s="109">
        <v>33.063879999999997</v>
      </c>
      <c r="H236" s="109">
        <v>-117.30501</v>
      </c>
      <c r="I236" s="109">
        <v>33.08173</v>
      </c>
      <c r="J236" s="109">
        <v>-117.31146</v>
      </c>
    </row>
    <row r="237" spans="1:10" ht="12.75" customHeight="1" x14ac:dyDescent="0.2">
      <c r="A237" s="109" t="s">
        <v>534</v>
      </c>
      <c r="B237" s="109" t="s">
        <v>579</v>
      </c>
      <c r="C237" s="109" t="s">
        <v>580</v>
      </c>
      <c r="D237" s="109">
        <v>1</v>
      </c>
      <c r="E237" s="239">
        <v>0.19</v>
      </c>
      <c r="F237" s="109" t="s">
        <v>30</v>
      </c>
      <c r="G237" s="109">
        <v>32.8367</v>
      </c>
      <c r="H237" s="109">
        <v>-117.28157</v>
      </c>
      <c r="I237" s="109">
        <v>32.839489999999998</v>
      </c>
      <c r="J237" s="109">
        <v>-117.28232</v>
      </c>
    </row>
    <row r="238" spans="1:10" ht="12.75" customHeight="1" x14ac:dyDescent="0.2">
      <c r="A238" s="109" t="s">
        <v>534</v>
      </c>
      <c r="B238" s="109" t="s">
        <v>581</v>
      </c>
      <c r="C238" s="109" t="s">
        <v>582</v>
      </c>
      <c r="D238" s="109">
        <v>1</v>
      </c>
      <c r="E238" s="239">
        <v>29.2</v>
      </c>
      <c r="F238" s="109" t="s">
        <v>30</v>
      </c>
      <c r="G238" s="109">
        <v>32.761719999999997</v>
      </c>
      <c r="H238" s="109">
        <v>-117.24138000000001</v>
      </c>
      <c r="I238" s="109">
        <v>32.76003</v>
      </c>
      <c r="J238" s="109">
        <v>-117.24791999999999</v>
      </c>
    </row>
    <row r="239" spans="1:10" ht="12.75" customHeight="1" x14ac:dyDescent="0.2">
      <c r="A239" s="109" t="s">
        <v>534</v>
      </c>
      <c r="B239" s="109" t="s">
        <v>583</v>
      </c>
      <c r="C239" s="109" t="s">
        <v>584</v>
      </c>
      <c r="D239" s="109">
        <v>1</v>
      </c>
      <c r="E239" s="239">
        <v>0.57999999999999996</v>
      </c>
      <c r="F239" s="109" t="s">
        <v>30</v>
      </c>
      <c r="G239" s="109">
        <v>32.763849999999998</v>
      </c>
      <c r="H239" s="109">
        <v>-117.24133999999999</v>
      </c>
      <c r="I239" s="109">
        <v>32.767710000000001</v>
      </c>
      <c r="J239" s="109">
        <v>-117.23693</v>
      </c>
    </row>
    <row r="240" spans="1:10" ht="12.75" customHeight="1" x14ac:dyDescent="0.2">
      <c r="A240" s="109" t="s">
        <v>534</v>
      </c>
      <c r="B240" s="109" t="s">
        <v>585</v>
      </c>
      <c r="C240" s="109" t="s">
        <v>586</v>
      </c>
      <c r="D240" s="109">
        <v>1</v>
      </c>
      <c r="E240" s="239">
        <v>0.21</v>
      </c>
      <c r="F240" s="109" t="s">
        <v>30</v>
      </c>
      <c r="G240" s="109">
        <v>32.795780000000001</v>
      </c>
      <c r="H240" s="109">
        <v>-117.22081</v>
      </c>
      <c r="I240" s="109">
        <v>32.794409999999999</v>
      </c>
      <c r="J240" s="109">
        <v>-117.22355</v>
      </c>
    </row>
    <row r="241" spans="1:10" ht="12.75" customHeight="1" x14ac:dyDescent="0.2">
      <c r="A241" s="109" t="s">
        <v>534</v>
      </c>
      <c r="B241" s="109" t="s">
        <v>587</v>
      </c>
      <c r="C241" s="109" t="s">
        <v>588</v>
      </c>
      <c r="D241" s="109">
        <v>1</v>
      </c>
      <c r="E241" s="239">
        <v>0.72</v>
      </c>
      <c r="F241" s="109" t="s">
        <v>30</v>
      </c>
      <c r="G241" s="109">
        <v>32.779580000000003</v>
      </c>
      <c r="H241" s="109">
        <v>-117.23593</v>
      </c>
      <c r="I241" s="109">
        <v>32.788550000000001</v>
      </c>
      <c r="J241" s="109">
        <v>-117.23168</v>
      </c>
    </row>
    <row r="242" spans="1:10" ht="12.75" customHeight="1" x14ac:dyDescent="0.2">
      <c r="A242" s="109" t="s">
        <v>534</v>
      </c>
      <c r="B242" s="109" t="s">
        <v>589</v>
      </c>
      <c r="C242" s="109" t="s">
        <v>590</v>
      </c>
      <c r="D242" s="109">
        <v>1</v>
      </c>
      <c r="E242" s="239">
        <v>0.96</v>
      </c>
      <c r="F242" s="109" t="s">
        <v>30</v>
      </c>
      <c r="G242" s="109">
        <v>32.793480000000002</v>
      </c>
      <c r="H242" s="109">
        <v>-117.20944</v>
      </c>
      <c r="I242" s="109">
        <v>32.794260000000001</v>
      </c>
      <c r="J242" s="109">
        <v>-117.21141</v>
      </c>
    </row>
    <row r="243" spans="1:10" ht="12.75" customHeight="1" x14ac:dyDescent="0.2">
      <c r="A243" s="109" t="s">
        <v>534</v>
      </c>
      <c r="B243" s="109" t="s">
        <v>591</v>
      </c>
      <c r="C243" s="109" t="s">
        <v>592</v>
      </c>
      <c r="D243" s="109">
        <v>1</v>
      </c>
      <c r="E243" s="239">
        <v>0.05</v>
      </c>
      <c r="F243" s="109" t="s">
        <v>30</v>
      </c>
      <c r="G243" s="109">
        <v>32.785960000000003</v>
      </c>
      <c r="H243" s="109">
        <v>-117.24046</v>
      </c>
      <c r="I243" s="109">
        <v>32.7913</v>
      </c>
      <c r="J243" s="109">
        <v>-117.24894999999999</v>
      </c>
    </row>
    <row r="244" spans="1:10" ht="12.75" customHeight="1" x14ac:dyDescent="0.2">
      <c r="A244" s="109" t="s">
        <v>534</v>
      </c>
      <c r="B244" s="109" t="s">
        <v>593</v>
      </c>
      <c r="C244" s="109" t="s">
        <v>594</v>
      </c>
      <c r="D244" s="109">
        <v>1</v>
      </c>
      <c r="E244" s="239">
        <v>0.5</v>
      </c>
      <c r="F244" s="109" t="s">
        <v>30</v>
      </c>
      <c r="G244" s="109">
        <v>32.784019999999998</v>
      </c>
      <c r="H244" s="109">
        <v>-117.21134000000001</v>
      </c>
      <c r="I244" s="109">
        <v>32.786140000000003</v>
      </c>
      <c r="J244" s="109">
        <v>-117.20984</v>
      </c>
    </row>
    <row r="245" spans="1:10" ht="12.75" customHeight="1" x14ac:dyDescent="0.2">
      <c r="A245" s="109" t="s">
        <v>534</v>
      </c>
      <c r="B245" s="109" t="s">
        <v>595</v>
      </c>
      <c r="C245" s="109" t="s">
        <v>596</v>
      </c>
      <c r="D245" s="109">
        <v>1</v>
      </c>
      <c r="E245" s="239">
        <v>1.34</v>
      </c>
      <c r="F245" s="109" t="s">
        <v>30</v>
      </c>
      <c r="G245" s="109">
        <v>32.764279999999999</v>
      </c>
      <c r="H245" s="109">
        <v>-117.24674</v>
      </c>
      <c r="I245" s="109">
        <v>32.762079999999997</v>
      </c>
      <c r="J245" s="109">
        <v>-117.24597</v>
      </c>
    </row>
    <row r="246" spans="1:10" ht="12.75" customHeight="1" x14ac:dyDescent="0.2">
      <c r="A246" s="109" t="s">
        <v>534</v>
      </c>
      <c r="B246" s="109" t="s">
        <v>597</v>
      </c>
      <c r="C246" s="109" t="s">
        <v>598</v>
      </c>
      <c r="D246" s="109">
        <v>1</v>
      </c>
      <c r="E246" s="239">
        <v>1.26</v>
      </c>
      <c r="F246" s="109" t="s">
        <v>30</v>
      </c>
      <c r="G246" s="109">
        <v>32.761940000000003</v>
      </c>
      <c r="H246" s="109">
        <v>-117.24133999999999</v>
      </c>
      <c r="I246" s="109">
        <v>32.763269999999999</v>
      </c>
      <c r="J246" s="109">
        <v>-117.24153</v>
      </c>
    </row>
    <row r="247" spans="1:10" ht="12.75" customHeight="1" x14ac:dyDescent="0.2">
      <c r="A247" s="109" t="s">
        <v>534</v>
      </c>
      <c r="B247" s="109" t="s">
        <v>599</v>
      </c>
      <c r="C247" s="109" t="s">
        <v>600</v>
      </c>
      <c r="D247" s="109">
        <v>1</v>
      </c>
      <c r="E247" s="239">
        <v>0.55000000000000004</v>
      </c>
      <c r="F247" s="109" t="s">
        <v>30</v>
      </c>
      <c r="G247" s="109">
        <v>32.779449999999997</v>
      </c>
      <c r="H247" s="109">
        <v>-117.2363</v>
      </c>
      <c r="I247" s="109">
        <v>32.785960000000003</v>
      </c>
      <c r="J247" s="109">
        <v>-117.24046</v>
      </c>
    </row>
    <row r="248" spans="1:10" ht="12.75" customHeight="1" x14ac:dyDescent="0.2">
      <c r="A248" s="109" t="s">
        <v>534</v>
      </c>
      <c r="B248" s="109" t="s">
        <v>601</v>
      </c>
      <c r="C248" s="109" t="s">
        <v>602</v>
      </c>
      <c r="D248" s="109">
        <v>1</v>
      </c>
      <c r="E248" s="239">
        <v>3.14</v>
      </c>
      <c r="F248" s="109" t="s">
        <v>30</v>
      </c>
      <c r="G248" s="109">
        <v>32.779449999999997</v>
      </c>
      <c r="H248" s="109">
        <v>-117.2363</v>
      </c>
      <c r="I248" s="109">
        <v>32.778120000000001</v>
      </c>
      <c r="J248" s="109">
        <v>-117.24686</v>
      </c>
    </row>
    <row r="249" spans="1:10" ht="12.75" customHeight="1" x14ac:dyDescent="0.2">
      <c r="A249" s="109" t="s">
        <v>534</v>
      </c>
      <c r="B249" s="109" t="s">
        <v>603</v>
      </c>
      <c r="C249" s="109" t="s">
        <v>604</v>
      </c>
      <c r="D249" s="109">
        <v>1</v>
      </c>
      <c r="E249" s="239">
        <v>0.61</v>
      </c>
      <c r="F249" s="109" t="s">
        <v>30</v>
      </c>
      <c r="G249" s="109">
        <v>32.779969999999999</v>
      </c>
      <c r="H249" s="109">
        <v>-117.24838</v>
      </c>
      <c r="I249" s="109">
        <v>32.781300000000002</v>
      </c>
      <c r="J249" s="109">
        <v>-117.24875</v>
      </c>
    </row>
    <row r="250" spans="1:10" ht="12.75" customHeight="1" x14ac:dyDescent="0.2">
      <c r="A250" s="109" t="s">
        <v>534</v>
      </c>
      <c r="B250" s="109" t="s">
        <v>605</v>
      </c>
      <c r="C250" s="109" t="s">
        <v>606</v>
      </c>
      <c r="D250" s="109">
        <v>1</v>
      </c>
      <c r="E250" s="239">
        <v>1.01</v>
      </c>
      <c r="F250" s="109" t="s">
        <v>30</v>
      </c>
      <c r="G250" s="109">
        <v>32.775959999999998</v>
      </c>
      <c r="H250" s="109">
        <v>-117.24679</v>
      </c>
      <c r="I250" s="109">
        <v>32.77758</v>
      </c>
      <c r="J250" s="109">
        <v>-117.24733000000001</v>
      </c>
    </row>
    <row r="251" spans="1:10" ht="12.75" customHeight="1" x14ac:dyDescent="0.2">
      <c r="A251" s="109" t="s">
        <v>534</v>
      </c>
      <c r="B251" s="109" t="s">
        <v>607</v>
      </c>
      <c r="C251" s="109" t="s">
        <v>608</v>
      </c>
      <c r="D251" s="109">
        <v>1</v>
      </c>
      <c r="E251" s="239">
        <v>0.9</v>
      </c>
      <c r="F251" s="109" t="s">
        <v>30</v>
      </c>
      <c r="G251" s="109">
        <v>32.772559999999999</v>
      </c>
      <c r="H251" s="109">
        <v>-117.24003999999999</v>
      </c>
      <c r="I251" s="109">
        <v>32.773739999999997</v>
      </c>
      <c r="J251" s="109">
        <v>-117.24015</v>
      </c>
    </row>
    <row r="252" spans="1:10" ht="12.75" customHeight="1" x14ac:dyDescent="0.2">
      <c r="A252" s="109" t="s">
        <v>534</v>
      </c>
      <c r="B252" s="109" t="s">
        <v>609</v>
      </c>
      <c r="C252" s="109" t="s">
        <v>610</v>
      </c>
      <c r="D252" s="109">
        <v>1</v>
      </c>
      <c r="E252" s="239">
        <v>0.36</v>
      </c>
      <c r="F252" s="109" t="s">
        <v>30</v>
      </c>
      <c r="G252" s="109">
        <v>32.77093</v>
      </c>
      <c r="H252" s="109">
        <v>-117.24321999999999</v>
      </c>
      <c r="I252" s="109">
        <v>32.773699999999998</v>
      </c>
      <c r="J252" s="109">
        <v>-117.24460000000001</v>
      </c>
    </row>
    <row r="253" spans="1:10" ht="12.75" customHeight="1" x14ac:dyDescent="0.2">
      <c r="A253" s="109" t="s">
        <v>534</v>
      </c>
      <c r="B253" s="109" t="s">
        <v>611</v>
      </c>
      <c r="C253" s="109" t="s">
        <v>612</v>
      </c>
      <c r="D253" s="109">
        <v>1</v>
      </c>
      <c r="E253" s="239">
        <v>0</v>
      </c>
      <c r="F253" s="109" t="s">
        <v>30</v>
      </c>
      <c r="G253" s="109">
        <v>32.788499999999999</v>
      </c>
      <c r="H253" s="109">
        <v>-117.20958</v>
      </c>
      <c r="I253" s="109">
        <v>32.793199999999999</v>
      </c>
      <c r="J253" s="109">
        <v>-117.20952</v>
      </c>
    </row>
    <row r="254" spans="1:10" ht="12.75" customHeight="1" x14ac:dyDescent="0.2">
      <c r="A254" s="109" t="s">
        <v>534</v>
      </c>
      <c r="B254" s="109" t="s">
        <v>613</v>
      </c>
      <c r="C254" s="109" t="s">
        <v>614</v>
      </c>
      <c r="D254" s="109">
        <v>1</v>
      </c>
      <c r="E254" s="239">
        <v>0.5</v>
      </c>
      <c r="F254" s="109" t="s">
        <v>30</v>
      </c>
      <c r="G254" s="109">
        <v>32.777329999999999</v>
      </c>
      <c r="H254" s="109">
        <v>-117.21138999999999</v>
      </c>
      <c r="I254" s="109">
        <v>32.784019999999998</v>
      </c>
      <c r="J254" s="109">
        <v>-117.21120999999999</v>
      </c>
    </row>
    <row r="255" spans="1:10" ht="12.75" customHeight="1" x14ac:dyDescent="0.2">
      <c r="A255" s="109" t="s">
        <v>534</v>
      </c>
      <c r="B255" s="109" t="s">
        <v>615</v>
      </c>
      <c r="C255" s="109" t="s">
        <v>616</v>
      </c>
      <c r="D255" s="109">
        <v>1</v>
      </c>
      <c r="E255" s="239">
        <v>2.14</v>
      </c>
      <c r="F255" s="109" t="s">
        <v>30</v>
      </c>
      <c r="G255" s="109">
        <v>32.759250000000002</v>
      </c>
      <c r="H255" s="109">
        <v>-117.25405000000001</v>
      </c>
      <c r="I255" s="109">
        <v>32.793309999999998</v>
      </c>
      <c r="J255" s="109">
        <v>-117.25620000000001</v>
      </c>
    </row>
    <row r="256" spans="1:10" ht="12.75" customHeight="1" x14ac:dyDescent="0.2">
      <c r="A256" s="109" t="s">
        <v>534</v>
      </c>
      <c r="B256" s="109" t="s">
        <v>617</v>
      </c>
      <c r="C256" s="109" t="s">
        <v>618</v>
      </c>
      <c r="D256" s="109">
        <v>1</v>
      </c>
      <c r="E256" s="239">
        <v>0.2</v>
      </c>
      <c r="F256" s="109" t="s">
        <v>30</v>
      </c>
      <c r="G256" s="109">
        <v>33.04551</v>
      </c>
      <c r="H256" s="109">
        <v>-117.29827</v>
      </c>
      <c r="I256" s="109">
        <v>33.048310000000001</v>
      </c>
      <c r="J256" s="109">
        <v>-117.29904999999999</v>
      </c>
    </row>
    <row r="257" spans="1:10" ht="12.75" customHeight="1" x14ac:dyDescent="0.2">
      <c r="A257" s="109" t="s">
        <v>534</v>
      </c>
      <c r="B257" s="109" t="s">
        <v>619</v>
      </c>
      <c r="C257" s="109" t="s">
        <v>620</v>
      </c>
      <c r="D257" s="109">
        <v>1</v>
      </c>
      <c r="E257" s="239">
        <v>1.59</v>
      </c>
      <c r="F257" s="109" t="s">
        <v>30</v>
      </c>
      <c r="G257" s="109">
        <v>32.735190000000003</v>
      </c>
      <c r="H257" s="109">
        <v>-117.25581</v>
      </c>
      <c r="I257" s="109">
        <v>32.756520000000002</v>
      </c>
      <c r="J257" s="109">
        <v>-117.25191</v>
      </c>
    </row>
    <row r="258" spans="1:10" ht="12.75" customHeight="1" x14ac:dyDescent="0.2">
      <c r="A258" s="109" t="s">
        <v>534</v>
      </c>
      <c r="B258" s="109" t="s">
        <v>621</v>
      </c>
      <c r="C258" s="109" t="s">
        <v>622</v>
      </c>
      <c r="D258" s="109">
        <v>1</v>
      </c>
      <c r="E258" s="239">
        <v>1.86</v>
      </c>
      <c r="F258" s="109" t="s">
        <v>30</v>
      </c>
      <c r="G258" s="109">
        <v>33.207720000000002</v>
      </c>
      <c r="H258" s="109">
        <v>-117.39643</v>
      </c>
      <c r="I258" s="109">
        <v>33.208889999999997</v>
      </c>
      <c r="J258" s="109">
        <v>-117.39735</v>
      </c>
    </row>
    <row r="259" spans="1:10" ht="12.75" customHeight="1" x14ac:dyDescent="0.2">
      <c r="A259" s="109" t="s">
        <v>534</v>
      </c>
      <c r="B259" s="109" t="s">
        <v>623</v>
      </c>
      <c r="C259" s="109" t="s">
        <v>624</v>
      </c>
      <c r="D259" s="109">
        <v>1</v>
      </c>
      <c r="E259" s="239">
        <v>0</v>
      </c>
      <c r="F259" s="109" t="s">
        <v>30</v>
      </c>
      <c r="G259" s="109">
        <v>0</v>
      </c>
      <c r="H259" s="109">
        <v>0</v>
      </c>
      <c r="I259" s="109">
        <v>0</v>
      </c>
      <c r="J259" s="109">
        <v>0</v>
      </c>
    </row>
    <row r="260" spans="1:10" ht="12.75" customHeight="1" x14ac:dyDescent="0.2">
      <c r="A260" s="109" t="s">
        <v>534</v>
      </c>
      <c r="B260" s="109" t="s">
        <v>625</v>
      </c>
      <c r="C260" s="109" t="s">
        <v>626</v>
      </c>
      <c r="D260" s="109">
        <v>1</v>
      </c>
      <c r="E260" s="239">
        <v>3.67</v>
      </c>
      <c r="F260" s="109" t="s">
        <v>30</v>
      </c>
      <c r="G260" s="109">
        <v>33.165149999999997</v>
      </c>
      <c r="H260" s="109">
        <v>-117.35948</v>
      </c>
      <c r="I260" s="109">
        <v>33.206960000000002</v>
      </c>
      <c r="J260" s="109">
        <v>-117.39852999999999</v>
      </c>
    </row>
    <row r="261" spans="1:10" ht="12.75" customHeight="1" x14ac:dyDescent="0.2">
      <c r="A261" s="109" t="s">
        <v>534</v>
      </c>
      <c r="B261" s="109" t="s">
        <v>627</v>
      </c>
      <c r="C261" s="109" t="s">
        <v>628</v>
      </c>
      <c r="D261" s="109">
        <v>1</v>
      </c>
      <c r="E261" s="239">
        <v>1.47</v>
      </c>
      <c r="F261" s="109" t="s">
        <v>30</v>
      </c>
      <c r="G261" s="109">
        <v>32.793309999999998</v>
      </c>
      <c r="H261" s="109">
        <v>-117.25620000000001</v>
      </c>
      <c r="I261" s="109">
        <v>32.809869999999997</v>
      </c>
      <c r="J261" s="109">
        <v>-117.26931999999999</v>
      </c>
    </row>
    <row r="262" spans="1:10" ht="12.75" customHeight="1" x14ac:dyDescent="0.2">
      <c r="A262" s="109" t="s">
        <v>534</v>
      </c>
      <c r="B262" s="109" t="s">
        <v>629</v>
      </c>
      <c r="C262" s="109" t="s">
        <v>630</v>
      </c>
      <c r="D262" s="109">
        <v>1</v>
      </c>
      <c r="E262" s="239">
        <v>0.13</v>
      </c>
      <c r="F262" s="109" t="s">
        <v>30</v>
      </c>
      <c r="G262" s="109">
        <v>32.959690000000002</v>
      </c>
      <c r="H262" s="109">
        <v>-117.26860000000001</v>
      </c>
      <c r="I262" s="109">
        <v>32.96152</v>
      </c>
      <c r="J262" s="109">
        <v>-117.26871</v>
      </c>
    </row>
    <row r="263" spans="1:10" ht="12.75" customHeight="1" x14ac:dyDescent="0.2">
      <c r="A263" s="109" t="s">
        <v>534</v>
      </c>
      <c r="B263" s="109" t="s">
        <v>631</v>
      </c>
      <c r="C263" s="109" t="s">
        <v>632</v>
      </c>
      <c r="D263" s="109">
        <v>1</v>
      </c>
      <c r="E263" s="239">
        <v>49.1</v>
      </c>
      <c r="F263" s="109" t="s">
        <v>30</v>
      </c>
      <c r="G263" s="109">
        <v>32.70308</v>
      </c>
      <c r="H263" s="109">
        <v>-117.18091</v>
      </c>
      <c r="I263" s="109">
        <v>32.707790000000003</v>
      </c>
      <c r="J263" s="109">
        <v>-117.23703</v>
      </c>
    </row>
    <row r="264" spans="1:10" ht="12.75" customHeight="1" x14ac:dyDescent="0.2">
      <c r="A264" s="109" t="s">
        <v>534</v>
      </c>
      <c r="B264" s="109" t="s">
        <v>633</v>
      </c>
      <c r="C264" s="109" t="s">
        <v>634</v>
      </c>
      <c r="D264" s="109">
        <v>1</v>
      </c>
      <c r="E264" s="239">
        <v>0</v>
      </c>
      <c r="F264" s="109" t="s">
        <v>30</v>
      </c>
      <c r="G264" s="109">
        <v>0</v>
      </c>
      <c r="H264" s="109">
        <v>0</v>
      </c>
      <c r="I264" s="109">
        <v>0</v>
      </c>
      <c r="J264" s="109">
        <v>0</v>
      </c>
    </row>
    <row r="265" spans="1:10" ht="12.75" customHeight="1" x14ac:dyDescent="0.2">
      <c r="A265" s="109" t="s">
        <v>534</v>
      </c>
      <c r="B265" s="109" t="s">
        <v>635</v>
      </c>
      <c r="C265" s="109" t="s">
        <v>636</v>
      </c>
      <c r="D265" s="109">
        <v>1</v>
      </c>
      <c r="E265" s="239">
        <v>0</v>
      </c>
      <c r="F265" s="109" t="s">
        <v>30</v>
      </c>
      <c r="G265" s="109">
        <v>0</v>
      </c>
      <c r="H265" s="109">
        <v>0</v>
      </c>
      <c r="I265" s="109">
        <v>0</v>
      </c>
      <c r="J265" s="109">
        <v>0</v>
      </c>
    </row>
    <row r="266" spans="1:10" ht="12.75" customHeight="1" x14ac:dyDescent="0.2">
      <c r="A266" s="109" t="s">
        <v>534</v>
      </c>
      <c r="B266" s="109" t="s">
        <v>637</v>
      </c>
      <c r="C266" s="109" t="s">
        <v>638</v>
      </c>
      <c r="D266" s="109">
        <v>1</v>
      </c>
      <c r="E266" s="239">
        <v>0.26</v>
      </c>
      <c r="F266" s="109" t="s">
        <v>30</v>
      </c>
      <c r="G266" s="109">
        <v>32.674860000000002</v>
      </c>
      <c r="H266" s="109">
        <v>-117.16509000000001</v>
      </c>
      <c r="I266" s="109">
        <v>32.675879999999999</v>
      </c>
      <c r="J266" s="109">
        <v>-117.16931</v>
      </c>
    </row>
    <row r="267" spans="1:10" ht="12.75" customHeight="1" x14ac:dyDescent="0.2">
      <c r="A267" s="109" t="s">
        <v>534</v>
      </c>
      <c r="B267" s="109" t="s">
        <v>639</v>
      </c>
      <c r="C267" s="109" t="s">
        <v>640</v>
      </c>
      <c r="D267" s="109">
        <v>1</v>
      </c>
      <c r="E267" s="239">
        <v>0</v>
      </c>
      <c r="F267" s="109" t="s">
        <v>30</v>
      </c>
      <c r="G267" s="109">
        <v>32.718409999999999</v>
      </c>
      <c r="H267" s="109">
        <v>-117.22280000000001</v>
      </c>
      <c r="I267" s="109">
        <v>32.718409999999999</v>
      </c>
      <c r="J267" s="109">
        <v>-117.22468000000001</v>
      </c>
    </row>
    <row r="268" spans="1:10" ht="12.75" customHeight="1" x14ac:dyDescent="0.2">
      <c r="A268" s="109" t="s">
        <v>534</v>
      </c>
      <c r="B268" s="109" t="s">
        <v>641</v>
      </c>
      <c r="C268" s="109" t="s">
        <v>642</v>
      </c>
      <c r="D268" s="109">
        <v>1</v>
      </c>
      <c r="E268" s="239">
        <v>0.14000000000000001</v>
      </c>
      <c r="F268" s="109" t="s">
        <v>30</v>
      </c>
      <c r="G268" s="109">
        <v>32.974609999999998</v>
      </c>
      <c r="H268" s="109">
        <v>-117.27033</v>
      </c>
      <c r="I268" s="109">
        <v>32.976559999999999</v>
      </c>
      <c r="J268" s="109">
        <v>-117.27091</v>
      </c>
    </row>
    <row r="269" spans="1:10" ht="12.75" customHeight="1" x14ac:dyDescent="0.2">
      <c r="A269" s="109" t="s">
        <v>534</v>
      </c>
      <c r="B269" s="109" t="s">
        <v>643</v>
      </c>
      <c r="C269" s="109" t="s">
        <v>644</v>
      </c>
      <c r="D269" s="109">
        <v>1</v>
      </c>
      <c r="E269" s="239">
        <v>1.1599999999999999</v>
      </c>
      <c r="F269" s="109" t="s">
        <v>30</v>
      </c>
      <c r="G269" s="109">
        <v>33.016629999999999</v>
      </c>
      <c r="H269" s="109">
        <v>-117.28249</v>
      </c>
      <c r="I269" s="109">
        <v>33.031849999999999</v>
      </c>
      <c r="J269" s="109">
        <v>-117.29085000000001</v>
      </c>
    </row>
    <row r="270" spans="1:10" ht="12.75" customHeight="1" x14ac:dyDescent="0.2">
      <c r="A270" s="109" t="s">
        <v>534</v>
      </c>
      <c r="B270" s="109" t="s">
        <v>645</v>
      </c>
      <c r="C270" s="109" t="s">
        <v>646</v>
      </c>
      <c r="D270" s="109">
        <v>1</v>
      </c>
      <c r="E270" s="239">
        <v>6.79</v>
      </c>
      <c r="F270" s="109" t="s">
        <v>30</v>
      </c>
      <c r="G270" s="109">
        <v>33.331620000000001</v>
      </c>
      <c r="H270" s="109">
        <v>-117.50388</v>
      </c>
      <c r="I270" s="109">
        <v>33.386850000000003</v>
      </c>
      <c r="J270" s="109">
        <v>-117.59623000000001</v>
      </c>
    </row>
    <row r="271" spans="1:10" ht="12.75" customHeight="1" x14ac:dyDescent="0.2">
      <c r="A271" s="109" t="s">
        <v>534</v>
      </c>
      <c r="B271" s="109" t="s">
        <v>647</v>
      </c>
      <c r="C271" s="109" t="s">
        <v>648</v>
      </c>
      <c r="D271" s="109">
        <v>1</v>
      </c>
      <c r="E271" s="239">
        <v>0.15</v>
      </c>
      <c r="F271" s="109" t="s">
        <v>30</v>
      </c>
      <c r="G271" s="109">
        <v>32.980310000000003</v>
      </c>
      <c r="H271" s="109">
        <v>-117.27238</v>
      </c>
      <c r="I271" s="109">
        <v>32.98236</v>
      </c>
      <c r="J271" s="109">
        <v>-117.27348000000001</v>
      </c>
    </row>
    <row r="272" spans="1:10" ht="12.75" customHeight="1" x14ac:dyDescent="0.2">
      <c r="A272" s="109" t="s">
        <v>534</v>
      </c>
      <c r="B272" s="109" t="s">
        <v>649</v>
      </c>
      <c r="C272" s="109" t="s">
        <v>384</v>
      </c>
      <c r="D272" s="109">
        <v>1</v>
      </c>
      <c r="E272" s="239">
        <v>0.05</v>
      </c>
      <c r="F272" s="109" t="s">
        <v>30</v>
      </c>
      <c r="G272" s="109">
        <v>32.849580000000003</v>
      </c>
      <c r="H272" s="109">
        <v>-117.27544</v>
      </c>
      <c r="I272" s="109">
        <v>32.85004</v>
      </c>
      <c r="J272" s="109">
        <v>-117.27481</v>
      </c>
    </row>
    <row r="273" spans="1:10" ht="12.75" customHeight="1" x14ac:dyDescent="0.2">
      <c r="A273" s="109" t="s">
        <v>534</v>
      </c>
      <c r="B273" s="109" t="s">
        <v>650</v>
      </c>
      <c r="C273" s="109" t="s">
        <v>651</v>
      </c>
      <c r="D273" s="109">
        <v>1</v>
      </c>
      <c r="E273" s="239">
        <v>2.0099999999999998</v>
      </c>
      <c r="F273" s="109" t="s">
        <v>30</v>
      </c>
      <c r="G273" s="109">
        <v>32.608939999999997</v>
      </c>
      <c r="H273" s="109">
        <v>-117.13478000000001</v>
      </c>
      <c r="I273" s="109">
        <v>32.636839999999999</v>
      </c>
      <c r="J273" s="109">
        <v>-117.1443</v>
      </c>
    </row>
    <row r="274" spans="1:10" ht="12.75" customHeight="1" x14ac:dyDescent="0.2">
      <c r="A274" s="109" t="s">
        <v>534</v>
      </c>
      <c r="B274" s="109" t="s">
        <v>652</v>
      </c>
      <c r="C274" s="109" t="s">
        <v>653</v>
      </c>
      <c r="D274" s="109">
        <v>1</v>
      </c>
      <c r="E274" s="239">
        <v>1.38</v>
      </c>
      <c r="F274" s="109" t="s">
        <v>30</v>
      </c>
      <c r="G274" s="109">
        <v>32.980310000000003</v>
      </c>
      <c r="H274" s="109">
        <v>-117.27238</v>
      </c>
      <c r="I274" s="109">
        <v>32.999470000000002</v>
      </c>
      <c r="J274" s="109">
        <v>-117.27793</v>
      </c>
    </row>
    <row r="275" spans="1:10" ht="12.75" customHeight="1" x14ac:dyDescent="0.2">
      <c r="A275" s="109" t="s">
        <v>534</v>
      </c>
      <c r="B275" s="109" t="s">
        <v>654</v>
      </c>
      <c r="C275" s="109" t="s">
        <v>655</v>
      </c>
      <c r="D275" s="109">
        <v>1</v>
      </c>
      <c r="E275" s="239">
        <v>3.06</v>
      </c>
      <c r="F275" s="109" t="s">
        <v>30</v>
      </c>
      <c r="G275" s="109">
        <v>33.087580000000003</v>
      </c>
      <c r="H275" s="109">
        <v>-117.31344</v>
      </c>
      <c r="I275" s="109">
        <v>33.128079999999997</v>
      </c>
      <c r="J275" s="109">
        <v>-117.33378</v>
      </c>
    </row>
    <row r="276" spans="1:10" ht="12.75" customHeight="1" x14ac:dyDescent="0.2">
      <c r="A276" s="109" t="s">
        <v>534</v>
      </c>
      <c r="B276" s="109" t="s">
        <v>656</v>
      </c>
      <c r="C276" s="109" t="s">
        <v>657</v>
      </c>
      <c r="D276" s="109">
        <v>1</v>
      </c>
      <c r="E276" s="239">
        <v>0.1</v>
      </c>
      <c r="F276" s="109" t="s">
        <v>30</v>
      </c>
      <c r="G276" s="109">
        <v>32.8459</v>
      </c>
      <c r="H276" s="109">
        <v>-117.27911</v>
      </c>
      <c r="I276" s="109">
        <v>32.84731</v>
      </c>
      <c r="J276" s="109">
        <v>-117.27889</v>
      </c>
    </row>
    <row r="277" spans="1:10" ht="12.75" customHeight="1" x14ac:dyDescent="0.2">
      <c r="A277" s="109" t="s">
        <v>534</v>
      </c>
      <c r="B277" s="109" t="s">
        <v>658</v>
      </c>
      <c r="C277" s="109" t="s">
        <v>659</v>
      </c>
      <c r="D277" s="109">
        <v>1</v>
      </c>
      <c r="E277" s="239">
        <v>0.87</v>
      </c>
      <c r="F277" s="109" t="s">
        <v>30</v>
      </c>
      <c r="G277" s="109">
        <v>32.728459999999998</v>
      </c>
      <c r="H277" s="109">
        <v>-117.1992</v>
      </c>
      <c r="I277" s="109">
        <v>32.728279999999998</v>
      </c>
      <c r="J277" s="109">
        <v>-117.21386</v>
      </c>
    </row>
    <row r="278" spans="1:10" ht="12.75" customHeight="1" x14ac:dyDescent="0.2">
      <c r="A278" s="109" t="s">
        <v>534</v>
      </c>
      <c r="B278" s="109" t="s">
        <v>660</v>
      </c>
      <c r="C278" s="109" t="s">
        <v>661</v>
      </c>
      <c r="D278" s="109">
        <v>1</v>
      </c>
      <c r="E278" s="239">
        <v>1.84</v>
      </c>
      <c r="F278" s="109" t="s">
        <v>30</v>
      </c>
      <c r="G278" s="109">
        <v>32.713180000000001</v>
      </c>
      <c r="H278" s="109">
        <v>-117.25622</v>
      </c>
      <c r="I278" s="109">
        <v>32.735190000000003</v>
      </c>
      <c r="J278" s="109">
        <v>-117.25581</v>
      </c>
    </row>
    <row r="279" spans="1:10" ht="12.75" customHeight="1" x14ac:dyDescent="0.2">
      <c r="A279" s="109" t="s">
        <v>534</v>
      </c>
      <c r="B279" s="109" t="s">
        <v>662</v>
      </c>
      <c r="C279" s="109" t="s">
        <v>663</v>
      </c>
      <c r="D279" s="109">
        <v>1</v>
      </c>
      <c r="E279" s="239">
        <v>0.25</v>
      </c>
      <c r="F279" s="109" t="s">
        <v>30</v>
      </c>
      <c r="G279" s="109">
        <v>33.031860000000002</v>
      </c>
      <c r="H279" s="109">
        <v>-117.29085000000001</v>
      </c>
      <c r="I279" s="109">
        <v>33.034759999999999</v>
      </c>
      <c r="J279" s="109">
        <v>-117.29374</v>
      </c>
    </row>
    <row r="280" spans="1:10" ht="12.75" customHeight="1" x14ac:dyDescent="0.2">
      <c r="A280" s="109" t="s">
        <v>534</v>
      </c>
      <c r="B280" s="109" t="s">
        <v>664</v>
      </c>
      <c r="C280" s="109" t="s">
        <v>665</v>
      </c>
      <c r="D280" s="109">
        <v>1</v>
      </c>
      <c r="E280" s="239">
        <v>0.42</v>
      </c>
      <c r="F280" s="109" t="s">
        <v>30</v>
      </c>
      <c r="G280" s="109">
        <v>32.771279999999997</v>
      </c>
      <c r="H280" s="109">
        <v>-117.20965</v>
      </c>
      <c r="I280" s="109">
        <v>32.777320000000003</v>
      </c>
      <c r="J280" s="109">
        <v>-117.21132</v>
      </c>
    </row>
    <row r="281" spans="1:10" ht="12.75" customHeight="1" x14ac:dyDescent="0.2">
      <c r="A281" s="109" t="s">
        <v>534</v>
      </c>
      <c r="B281" s="109" t="s">
        <v>666</v>
      </c>
      <c r="C281" s="109" t="s">
        <v>667</v>
      </c>
      <c r="D281" s="109">
        <v>1</v>
      </c>
      <c r="E281" s="239">
        <v>0.3</v>
      </c>
      <c r="F281" s="109" t="s">
        <v>30</v>
      </c>
      <c r="G281" s="109">
        <v>32.688450000000003</v>
      </c>
      <c r="H281" s="109">
        <v>-117.16363</v>
      </c>
      <c r="I281" s="109">
        <v>32.692500000000003</v>
      </c>
      <c r="J281" s="109">
        <v>-117.16396</v>
      </c>
    </row>
    <row r="282" spans="1:10" ht="12.75" customHeight="1" x14ac:dyDescent="0.2">
      <c r="A282" s="109" t="s">
        <v>534</v>
      </c>
      <c r="B282" s="109" t="s">
        <v>668</v>
      </c>
      <c r="C282" s="109" t="s">
        <v>669</v>
      </c>
      <c r="D282" s="109">
        <v>1</v>
      </c>
      <c r="E282" s="239">
        <v>0</v>
      </c>
      <c r="F282" s="109" t="s">
        <v>30</v>
      </c>
      <c r="G282" s="109">
        <v>0</v>
      </c>
      <c r="H282" s="109">
        <v>0</v>
      </c>
      <c r="I282" s="109">
        <v>0</v>
      </c>
      <c r="J282" s="109">
        <v>0</v>
      </c>
    </row>
    <row r="283" spans="1:10" ht="12.75" customHeight="1" x14ac:dyDescent="0.2">
      <c r="A283" s="109" t="s">
        <v>534</v>
      </c>
      <c r="B283" s="109" t="s">
        <v>670</v>
      </c>
      <c r="C283" s="109" t="s">
        <v>671</v>
      </c>
      <c r="D283" s="109">
        <v>1</v>
      </c>
      <c r="E283" s="239">
        <v>0.76</v>
      </c>
      <c r="F283" s="109" t="s">
        <v>30</v>
      </c>
      <c r="G283" s="109">
        <v>32.556109999999997</v>
      </c>
      <c r="H283" s="109">
        <v>-117.129</v>
      </c>
      <c r="I283" s="109">
        <v>32.566220000000001</v>
      </c>
      <c r="J283" s="109">
        <v>-117.13301</v>
      </c>
    </row>
    <row r="284" spans="1:10" ht="12.75" customHeight="1" x14ac:dyDescent="0.2">
      <c r="A284" s="109" t="s">
        <v>534</v>
      </c>
      <c r="B284" s="109" t="s">
        <v>672</v>
      </c>
      <c r="C284" s="109" t="s">
        <v>673</v>
      </c>
      <c r="D284" s="109">
        <v>1</v>
      </c>
      <c r="E284" s="239">
        <v>0.86</v>
      </c>
      <c r="F284" s="109" t="s">
        <v>30</v>
      </c>
      <c r="G284" s="109">
        <v>32.883650000000003</v>
      </c>
      <c r="H284" s="109">
        <v>-117.25268</v>
      </c>
      <c r="I284" s="109">
        <v>32.895769999999999</v>
      </c>
      <c r="J284" s="109">
        <v>-117.25341</v>
      </c>
    </row>
    <row r="285" spans="1:10" ht="12.75" customHeight="1" x14ac:dyDescent="0.2">
      <c r="A285" s="109" t="s">
        <v>534</v>
      </c>
      <c r="B285" s="109" t="s">
        <v>674</v>
      </c>
      <c r="C285" s="109" t="s">
        <v>675</v>
      </c>
      <c r="D285" s="109">
        <v>1</v>
      </c>
      <c r="E285" s="239">
        <v>3.75</v>
      </c>
      <c r="F285" s="109" t="s">
        <v>30</v>
      </c>
      <c r="G285" s="109">
        <v>32.895769999999999</v>
      </c>
      <c r="H285" s="109">
        <v>-117.25341</v>
      </c>
      <c r="I285" s="109">
        <v>32.948990000000002</v>
      </c>
      <c r="J285" s="109">
        <v>-117.26519999999999</v>
      </c>
    </row>
    <row r="286" spans="1:10" ht="12.75" customHeight="1" x14ac:dyDescent="0.2">
      <c r="A286" s="109" t="s">
        <v>534</v>
      </c>
      <c r="B286" s="109" t="s">
        <v>676</v>
      </c>
      <c r="C286" s="109" t="s">
        <v>677</v>
      </c>
      <c r="D286" s="109">
        <v>1</v>
      </c>
      <c r="E286" s="239">
        <v>0.59</v>
      </c>
      <c r="F286" s="109" t="s">
        <v>30</v>
      </c>
      <c r="G286" s="109">
        <v>32.800719999999998</v>
      </c>
      <c r="H286" s="109">
        <v>-117.25944</v>
      </c>
      <c r="I286" s="109">
        <v>32.807519999999997</v>
      </c>
      <c r="J286" s="109">
        <v>-117.26539</v>
      </c>
    </row>
    <row r="287" spans="1:10" ht="12.75" customHeight="1" x14ac:dyDescent="0.2">
      <c r="A287" s="109" t="s">
        <v>534</v>
      </c>
      <c r="B287" s="109" t="s">
        <v>678</v>
      </c>
      <c r="C287" s="109" t="s">
        <v>679</v>
      </c>
      <c r="D287" s="109">
        <v>1</v>
      </c>
      <c r="E287" s="239">
        <v>9.91</v>
      </c>
      <c r="F287" s="109" t="s">
        <v>30</v>
      </c>
      <c r="G287" s="109">
        <v>33.214239999999997</v>
      </c>
      <c r="H287" s="109">
        <v>-117.28006000000001</v>
      </c>
      <c r="I287" s="109">
        <v>33.331620000000001</v>
      </c>
      <c r="J287" s="109">
        <v>-117.50388</v>
      </c>
    </row>
    <row r="288" spans="1:10" ht="12.75" customHeight="1" x14ac:dyDescent="0.2">
      <c r="A288" s="109" t="s">
        <v>534</v>
      </c>
      <c r="B288" s="109" t="s">
        <v>680</v>
      </c>
      <c r="C288" s="109" t="s">
        <v>681</v>
      </c>
      <c r="D288" s="109">
        <v>1</v>
      </c>
      <c r="E288" s="239">
        <v>0.72</v>
      </c>
      <c r="F288" s="109" t="s">
        <v>30</v>
      </c>
      <c r="G288" s="109">
        <v>32.8367</v>
      </c>
      <c r="H288" s="109">
        <v>-117.28157</v>
      </c>
      <c r="I288" s="109">
        <v>32.845889999999997</v>
      </c>
      <c r="J288" s="109">
        <v>-117.27898999999999</v>
      </c>
    </row>
    <row r="289" spans="1:10" ht="12.75" customHeight="1" x14ac:dyDescent="0.2">
      <c r="A289" s="109" t="s">
        <v>534</v>
      </c>
      <c r="B289" s="109" t="s">
        <v>682</v>
      </c>
      <c r="C289" s="109" t="s">
        <v>683</v>
      </c>
      <c r="D289" s="109">
        <v>1</v>
      </c>
      <c r="E289" s="239">
        <v>0.91</v>
      </c>
      <c r="F289" s="109" t="s">
        <v>30</v>
      </c>
      <c r="G289" s="109">
        <v>32.824590000000001</v>
      </c>
      <c r="H289" s="109">
        <v>-117.28006000000001</v>
      </c>
      <c r="I289" s="109">
        <v>32.8367</v>
      </c>
      <c r="J289" s="109">
        <v>-117.28157</v>
      </c>
    </row>
    <row r="290" spans="1:10" ht="12.75" customHeight="1" x14ac:dyDescent="0.2">
      <c r="A290" s="110" t="s">
        <v>534</v>
      </c>
      <c r="B290" s="110" t="s">
        <v>684</v>
      </c>
      <c r="C290" s="110" t="s">
        <v>685</v>
      </c>
      <c r="D290" s="110">
        <v>1</v>
      </c>
      <c r="E290" s="240">
        <v>0</v>
      </c>
      <c r="F290" s="110" t="s">
        <v>30</v>
      </c>
      <c r="G290" s="110">
        <v>0</v>
      </c>
      <c r="H290" s="110">
        <v>0</v>
      </c>
      <c r="I290" s="110">
        <v>0</v>
      </c>
      <c r="J290" s="110">
        <v>0</v>
      </c>
    </row>
    <row r="291" spans="1:10" ht="12.75" customHeight="1" x14ac:dyDescent="0.2">
      <c r="A291" s="27"/>
      <c r="B291" s="28">
        <f>COUNTA(B215:B290)</f>
        <v>76</v>
      </c>
      <c r="C291" s="27"/>
      <c r="D291" s="67"/>
      <c r="E291" s="45">
        <f>SUM(E215:E290)</f>
        <v>161.85</v>
      </c>
      <c r="F291" s="27"/>
      <c r="G291" s="27"/>
      <c r="H291" s="27"/>
      <c r="I291" s="27"/>
      <c r="J291" s="27"/>
    </row>
    <row r="292" spans="1:10" ht="12.75" customHeight="1" x14ac:dyDescent="0.2">
      <c r="A292" s="27"/>
      <c r="B292" s="28"/>
      <c r="C292" s="27"/>
      <c r="D292" s="67"/>
      <c r="E292" s="45"/>
      <c r="F292" s="27"/>
      <c r="G292" s="27"/>
      <c r="H292" s="27"/>
      <c r="I292" s="27"/>
      <c r="J292" s="27"/>
    </row>
    <row r="293" spans="1:10" ht="12.75" customHeight="1" x14ac:dyDescent="0.2">
      <c r="A293" s="63" t="s">
        <v>686</v>
      </c>
      <c r="B293" s="63" t="s">
        <v>687</v>
      </c>
      <c r="C293" s="63" t="s">
        <v>688</v>
      </c>
      <c r="D293" s="63">
        <v>1</v>
      </c>
      <c r="E293" s="239"/>
      <c r="F293" s="63" t="s">
        <v>30</v>
      </c>
      <c r="G293" s="63">
        <v>37.808459999999997</v>
      </c>
      <c r="H293" s="63">
        <v>-122.42107</v>
      </c>
      <c r="I293" s="63">
        <v>37.806609999999999</v>
      </c>
      <c r="J293" s="63">
        <v>-122.42413999999999</v>
      </c>
    </row>
    <row r="294" spans="1:10" ht="12.75" customHeight="1" x14ac:dyDescent="0.2">
      <c r="A294" s="109" t="s">
        <v>686</v>
      </c>
      <c r="B294" s="109" t="s">
        <v>689</v>
      </c>
      <c r="C294" s="109" t="s">
        <v>184</v>
      </c>
      <c r="D294" s="109">
        <v>1</v>
      </c>
      <c r="E294" s="239">
        <v>0.73</v>
      </c>
      <c r="F294" s="109" t="s">
        <v>30</v>
      </c>
      <c r="G294" s="109">
        <v>37.789409999999997</v>
      </c>
      <c r="H294" s="109">
        <v>-122.48817</v>
      </c>
      <c r="I294" s="109">
        <v>37.798459999999999</v>
      </c>
      <c r="J294" s="109">
        <v>-122.48178</v>
      </c>
    </row>
    <row r="295" spans="1:10" ht="12.75" customHeight="1" x14ac:dyDescent="0.2">
      <c r="A295" s="63" t="s">
        <v>686</v>
      </c>
      <c r="B295" s="63" t="s">
        <v>690</v>
      </c>
      <c r="C295" s="63" t="s">
        <v>691</v>
      </c>
      <c r="D295" s="63">
        <v>1</v>
      </c>
      <c r="E295" s="239"/>
      <c r="F295" s="63" t="s">
        <v>30</v>
      </c>
      <c r="G295" s="63">
        <v>37.708629999999999</v>
      </c>
      <c r="H295" s="63">
        <v>-122.38809000000001</v>
      </c>
      <c r="I295" s="63">
        <v>37.71611</v>
      </c>
      <c r="J295" s="63">
        <v>-122.37600999999999</v>
      </c>
    </row>
    <row r="296" spans="1:10" ht="12.75" customHeight="1" x14ac:dyDescent="0.2">
      <c r="A296" s="63" t="s">
        <v>686</v>
      </c>
      <c r="B296" s="63" t="s">
        <v>692</v>
      </c>
      <c r="C296" s="63" t="s">
        <v>693</v>
      </c>
      <c r="D296" s="63">
        <v>1</v>
      </c>
      <c r="E296" s="239">
        <v>3326.4</v>
      </c>
      <c r="F296" s="63" t="s">
        <v>30</v>
      </c>
      <c r="G296" s="63">
        <v>37.789029999999997</v>
      </c>
      <c r="H296" s="63">
        <v>-122.49027</v>
      </c>
      <c r="I296" s="63">
        <v>37.787640000000003</v>
      </c>
      <c r="J296" s="63">
        <v>-122.49415999999999</v>
      </c>
    </row>
    <row r="297" spans="1:10" ht="12.75" customHeight="1" x14ac:dyDescent="0.2">
      <c r="A297" s="63" t="s">
        <v>686</v>
      </c>
      <c r="B297" s="63" t="s">
        <v>694</v>
      </c>
      <c r="C297" s="63" t="s">
        <v>695</v>
      </c>
      <c r="D297" s="63">
        <v>1</v>
      </c>
      <c r="E297" s="239">
        <v>9451.2000000000007</v>
      </c>
      <c r="F297" s="63" t="s">
        <v>30</v>
      </c>
      <c r="G297" s="63">
        <v>37.806629999999998</v>
      </c>
      <c r="H297" s="63">
        <v>-122.44884999999999</v>
      </c>
      <c r="I297" s="63">
        <v>37.807130000000001</v>
      </c>
      <c r="J297" s="63">
        <v>-122.46887</v>
      </c>
    </row>
    <row r="298" spans="1:10" ht="12.75" customHeight="1" x14ac:dyDescent="0.2">
      <c r="A298" s="109" t="s">
        <v>686</v>
      </c>
      <c r="B298" s="109" t="s">
        <v>696</v>
      </c>
      <c r="C298" s="109" t="s">
        <v>697</v>
      </c>
      <c r="D298" s="109">
        <v>1</v>
      </c>
      <c r="E298" s="239">
        <v>1.8</v>
      </c>
      <c r="F298" s="109" t="s">
        <v>30</v>
      </c>
      <c r="G298" s="109">
        <v>0</v>
      </c>
      <c r="H298" s="109">
        <v>0</v>
      </c>
      <c r="I298" s="109">
        <v>0</v>
      </c>
      <c r="J298" s="109">
        <v>0</v>
      </c>
    </row>
    <row r="299" spans="1:10" ht="12.75" customHeight="1" x14ac:dyDescent="0.2">
      <c r="A299" s="64" t="s">
        <v>686</v>
      </c>
      <c r="B299" s="64" t="s">
        <v>698</v>
      </c>
      <c r="C299" s="64" t="s">
        <v>620</v>
      </c>
      <c r="D299" s="64">
        <v>1</v>
      </c>
      <c r="E299" s="240">
        <v>3432</v>
      </c>
      <c r="F299" s="64" t="s">
        <v>30</v>
      </c>
      <c r="G299" s="64">
        <v>37.777340000000002</v>
      </c>
      <c r="H299" s="64">
        <v>-122.51309000000001</v>
      </c>
      <c r="I299" s="64">
        <v>37.70825</v>
      </c>
      <c r="J299" s="64">
        <v>-122.50259</v>
      </c>
    </row>
    <row r="300" spans="1:10" ht="12.75" customHeight="1" x14ac:dyDescent="0.2">
      <c r="A300" s="27"/>
      <c r="B300" s="28">
        <f>COUNTA(B293:B299)</f>
        <v>7</v>
      </c>
      <c r="C300" s="27"/>
      <c r="D300" s="67"/>
      <c r="E300" s="45">
        <f>SUM(E293:E299)</f>
        <v>16212.130000000001</v>
      </c>
      <c r="F300" s="27"/>
      <c r="G300" s="27"/>
      <c r="H300" s="27"/>
      <c r="I300" s="27"/>
      <c r="J300" s="27"/>
    </row>
    <row r="301" spans="1:10" ht="12.75" customHeight="1" x14ac:dyDescent="0.2">
      <c r="A301" s="27"/>
      <c r="B301" s="28"/>
      <c r="C301" s="27"/>
      <c r="D301" s="67"/>
      <c r="E301" s="45"/>
      <c r="F301" s="27"/>
      <c r="G301" s="27"/>
      <c r="H301" s="27"/>
      <c r="I301" s="27"/>
      <c r="J301" s="27"/>
    </row>
    <row r="302" spans="1:10" ht="12.75" customHeight="1" x14ac:dyDescent="0.2">
      <c r="A302" s="63" t="s">
        <v>699</v>
      </c>
      <c r="B302" s="63" t="s">
        <v>700</v>
      </c>
      <c r="C302" s="63" t="s">
        <v>701</v>
      </c>
      <c r="D302" s="63">
        <v>1</v>
      </c>
      <c r="E302" s="239">
        <v>19800</v>
      </c>
      <c r="F302" s="63" t="s">
        <v>30</v>
      </c>
      <c r="G302" s="63">
        <v>35.179220000000001</v>
      </c>
      <c r="H302" s="63">
        <v>-120.73799</v>
      </c>
      <c r="I302" s="63">
        <v>35.176729999999999</v>
      </c>
      <c r="J302" s="63">
        <v>-120.7283</v>
      </c>
    </row>
    <row r="303" spans="1:10" ht="12.75" customHeight="1" x14ac:dyDescent="0.2">
      <c r="A303" s="63" t="s">
        <v>699</v>
      </c>
      <c r="B303" s="63" t="s">
        <v>702</v>
      </c>
      <c r="C303" s="63" t="s">
        <v>703</v>
      </c>
      <c r="D303" s="63">
        <v>1</v>
      </c>
      <c r="E303" s="239">
        <v>1689.6</v>
      </c>
      <c r="F303" s="63" t="s">
        <v>30</v>
      </c>
      <c r="G303" s="63">
        <v>35.448749999999997</v>
      </c>
      <c r="H303" s="63">
        <v>-120.90956</v>
      </c>
      <c r="I303" s="63">
        <v>35.432139999999997</v>
      </c>
      <c r="J303" s="63">
        <v>-120.88637</v>
      </c>
    </row>
    <row r="304" spans="1:10" ht="12.75" customHeight="1" x14ac:dyDescent="0.2">
      <c r="A304" s="109" t="s">
        <v>699</v>
      </c>
      <c r="B304" s="109" t="s">
        <v>704</v>
      </c>
      <c r="C304" s="109" t="s">
        <v>705</v>
      </c>
      <c r="D304" s="109">
        <v>1</v>
      </c>
      <c r="E304" s="239">
        <v>0.77</v>
      </c>
      <c r="F304" s="109" t="s">
        <v>30</v>
      </c>
      <c r="G304" s="109">
        <v>35.641829999999999</v>
      </c>
      <c r="H304" s="109">
        <v>-121.18272</v>
      </c>
      <c r="I304" s="109">
        <v>35.640630000000002</v>
      </c>
      <c r="J304" s="109">
        <v>-121.19542</v>
      </c>
    </row>
    <row r="305" spans="1:10" ht="12.75" customHeight="1" x14ac:dyDescent="0.2">
      <c r="A305" s="109" t="s">
        <v>699</v>
      </c>
      <c r="B305" s="109" t="s">
        <v>706</v>
      </c>
      <c r="C305" s="109" t="s">
        <v>707</v>
      </c>
      <c r="D305" s="109">
        <v>1</v>
      </c>
      <c r="E305" s="239">
        <v>0.3</v>
      </c>
      <c r="F305" s="109" t="s">
        <v>30</v>
      </c>
      <c r="G305" s="109">
        <v>35.572830000000003</v>
      </c>
      <c r="H305" s="109">
        <v>-121.11297999999999</v>
      </c>
      <c r="I305" s="109">
        <v>35.57687</v>
      </c>
      <c r="J305" s="109">
        <v>-121.11481999999999</v>
      </c>
    </row>
    <row r="306" spans="1:10" ht="12.75" customHeight="1" x14ac:dyDescent="0.2">
      <c r="A306" s="109" t="s">
        <v>699</v>
      </c>
      <c r="B306" s="109" t="s">
        <v>708</v>
      </c>
      <c r="C306" s="109" t="s">
        <v>222</v>
      </c>
      <c r="D306" s="109">
        <v>1</v>
      </c>
      <c r="E306" s="239">
        <v>0.61</v>
      </c>
      <c r="F306" s="109" t="s">
        <v>30</v>
      </c>
      <c r="G306" s="109">
        <v>35.564579999999999</v>
      </c>
      <c r="H306" s="109">
        <v>-121.10868000000001</v>
      </c>
      <c r="I306" s="109">
        <v>35.572830000000003</v>
      </c>
      <c r="J306" s="109">
        <v>-121.11297999999999</v>
      </c>
    </row>
    <row r="307" spans="1:10" ht="12.75" customHeight="1" x14ac:dyDescent="0.2">
      <c r="A307" s="63" t="s">
        <v>699</v>
      </c>
      <c r="B307" s="63" t="s">
        <v>709</v>
      </c>
      <c r="C307" s="63" t="s">
        <v>710</v>
      </c>
      <c r="D307" s="63">
        <v>1</v>
      </c>
      <c r="E307" s="239"/>
      <c r="F307" s="63" t="s">
        <v>30</v>
      </c>
      <c r="G307" s="63">
        <v>35.37968</v>
      </c>
      <c r="H307" s="63">
        <v>-120.8639</v>
      </c>
      <c r="I307" s="63">
        <v>35.370980000000003</v>
      </c>
      <c r="J307" s="63">
        <v>-120.86642999999999</v>
      </c>
    </row>
    <row r="308" spans="1:10" ht="12.75" customHeight="1" x14ac:dyDescent="0.2">
      <c r="A308" s="109" t="s">
        <v>699</v>
      </c>
      <c r="B308" s="109" t="s">
        <v>711</v>
      </c>
      <c r="C308" s="109" t="s">
        <v>712</v>
      </c>
      <c r="D308" s="109">
        <v>1</v>
      </c>
      <c r="E308" s="239">
        <v>3.02</v>
      </c>
      <c r="F308" s="109" t="s">
        <v>30</v>
      </c>
      <c r="G308" s="109">
        <v>35.37968</v>
      </c>
      <c r="H308" s="109">
        <v>-120.8639</v>
      </c>
      <c r="I308" s="109">
        <v>35.420949999999998</v>
      </c>
      <c r="J308" s="109">
        <v>-120.87904</v>
      </c>
    </row>
    <row r="309" spans="1:10" ht="12.75" customHeight="1" x14ac:dyDescent="0.2">
      <c r="A309" s="109" t="s">
        <v>699</v>
      </c>
      <c r="B309" s="109" t="s">
        <v>713</v>
      </c>
      <c r="C309" s="109" t="s">
        <v>714</v>
      </c>
      <c r="D309" s="109">
        <v>1</v>
      </c>
      <c r="E309" s="239">
        <v>0.87</v>
      </c>
      <c r="F309" s="109" t="s">
        <v>30</v>
      </c>
      <c r="G309" s="109">
        <v>35.420969999999997</v>
      </c>
      <c r="H309" s="109">
        <v>-120.87902</v>
      </c>
      <c r="I309" s="109">
        <v>35.432139999999997</v>
      </c>
      <c r="J309" s="109">
        <v>-120.88641</v>
      </c>
    </row>
    <row r="310" spans="1:10" ht="12.75" customHeight="1" x14ac:dyDescent="0.2">
      <c r="A310" s="109" t="s">
        <v>699</v>
      </c>
      <c r="B310" s="109" t="s">
        <v>715</v>
      </c>
      <c r="C310" s="109" t="s">
        <v>716</v>
      </c>
      <c r="D310" s="109">
        <v>1</v>
      </c>
      <c r="E310" s="239">
        <v>5.94</v>
      </c>
      <c r="F310" s="109" t="s">
        <v>30</v>
      </c>
      <c r="G310" s="109">
        <v>35.020719999999997</v>
      </c>
      <c r="H310" s="109">
        <v>-120.63603000000001</v>
      </c>
      <c r="I310" s="109">
        <v>35.106450000000002</v>
      </c>
      <c r="J310" s="109">
        <v>-120.63203</v>
      </c>
    </row>
    <row r="311" spans="1:10" ht="12.75" customHeight="1" x14ac:dyDescent="0.2">
      <c r="A311" s="63" t="s">
        <v>699</v>
      </c>
      <c r="B311" s="63" t="s">
        <v>717</v>
      </c>
      <c r="C311" s="63" t="s">
        <v>718</v>
      </c>
      <c r="D311" s="63">
        <v>1</v>
      </c>
      <c r="E311" s="239"/>
      <c r="F311" s="63" t="s">
        <v>30</v>
      </c>
      <c r="G311" s="63">
        <v>35.17362</v>
      </c>
      <c r="H311" s="63">
        <v>-120.75587</v>
      </c>
      <c r="I311" s="63">
        <v>35.177860000000003</v>
      </c>
      <c r="J311" s="63">
        <v>-120.74187999999999</v>
      </c>
    </row>
    <row r="312" spans="1:10" ht="12.75" customHeight="1" x14ac:dyDescent="0.2">
      <c r="A312" s="63" t="s">
        <v>699</v>
      </c>
      <c r="B312" s="63" t="s">
        <v>719</v>
      </c>
      <c r="C312" s="63" t="s">
        <v>720</v>
      </c>
      <c r="D312" s="63">
        <v>1</v>
      </c>
      <c r="E312" s="239">
        <v>1214.4000000000001</v>
      </c>
      <c r="F312" s="63" t="s">
        <v>30</v>
      </c>
      <c r="G312" s="63">
        <v>35.1477</v>
      </c>
      <c r="H312" s="63">
        <v>-120.65123</v>
      </c>
      <c r="I312" s="63">
        <v>35.106450000000002</v>
      </c>
      <c r="J312" s="63">
        <v>-120.63203</v>
      </c>
    </row>
    <row r="313" spans="1:10" ht="12.75" customHeight="1" x14ac:dyDescent="0.2">
      <c r="A313" s="109" t="s">
        <v>699</v>
      </c>
      <c r="B313" s="109" t="s">
        <v>721</v>
      </c>
      <c r="C313" s="109" t="s">
        <v>722</v>
      </c>
      <c r="D313" s="109">
        <v>1</v>
      </c>
      <c r="E313" s="239">
        <v>0.52</v>
      </c>
      <c r="F313" s="109" t="s">
        <v>30</v>
      </c>
      <c r="G313" s="109">
        <v>35.100059999999999</v>
      </c>
      <c r="H313" s="109">
        <v>35.100059999999999</v>
      </c>
      <c r="I313" s="109">
        <v>35.1083</v>
      </c>
      <c r="J313" s="109">
        <v>-120.6323</v>
      </c>
    </row>
    <row r="314" spans="1:10" ht="12.75" customHeight="1" x14ac:dyDescent="0.2">
      <c r="A314" s="109" t="s">
        <v>699</v>
      </c>
      <c r="B314" s="109" t="s">
        <v>723</v>
      </c>
      <c r="C314" s="109" t="s">
        <v>724</v>
      </c>
      <c r="D314" s="109">
        <v>1</v>
      </c>
      <c r="E314" s="239">
        <v>0</v>
      </c>
      <c r="F314" s="109" t="s">
        <v>30</v>
      </c>
      <c r="G314" s="109">
        <v>35.37968</v>
      </c>
      <c r="H314" s="109">
        <v>-120.8639</v>
      </c>
      <c r="I314" s="109">
        <v>35.40652</v>
      </c>
      <c r="J314" s="109">
        <v>-120.87193000000001</v>
      </c>
    </row>
    <row r="315" spans="1:10" ht="12.75" customHeight="1" x14ac:dyDescent="0.2">
      <c r="A315" s="63" t="s">
        <v>699</v>
      </c>
      <c r="B315" s="63" t="s">
        <v>725</v>
      </c>
      <c r="C315" s="63" t="s">
        <v>726</v>
      </c>
      <c r="D315" s="63">
        <v>1</v>
      </c>
      <c r="E315" s="239">
        <v>7128</v>
      </c>
      <c r="F315" s="63" t="s">
        <v>30</v>
      </c>
      <c r="G315" s="63">
        <v>35.615250000000003</v>
      </c>
      <c r="H315" s="63">
        <v>-121.14849</v>
      </c>
      <c r="I315" s="63">
        <v>35.576860000000003</v>
      </c>
      <c r="J315" s="63">
        <v>-121.11481000000001</v>
      </c>
    </row>
    <row r="316" spans="1:10" ht="12.75" customHeight="1" x14ac:dyDescent="0.2">
      <c r="A316" s="63" t="s">
        <v>699</v>
      </c>
      <c r="B316" s="63" t="s">
        <v>727</v>
      </c>
      <c r="C316" s="63" t="s">
        <v>728</v>
      </c>
      <c r="D316" s="63">
        <v>1</v>
      </c>
      <c r="E316" s="239">
        <v>3062.4</v>
      </c>
      <c r="F316" s="63" t="s">
        <v>30</v>
      </c>
      <c r="G316" s="63">
        <v>35.168550000000003</v>
      </c>
      <c r="H316" s="63">
        <v>-120.69622</v>
      </c>
      <c r="I316" s="63">
        <v>35.165210000000002</v>
      </c>
      <c r="J316" s="63">
        <v>-120.69252</v>
      </c>
    </row>
    <row r="317" spans="1:10" ht="12.75" customHeight="1" x14ac:dyDescent="0.2">
      <c r="A317" s="109" t="s">
        <v>699</v>
      </c>
      <c r="B317" s="109" t="s">
        <v>729</v>
      </c>
      <c r="C317" s="109" t="s">
        <v>384</v>
      </c>
      <c r="D317" s="109">
        <v>1</v>
      </c>
      <c r="E317" s="239">
        <v>1.46</v>
      </c>
      <c r="F317" s="109" t="s">
        <v>30</v>
      </c>
      <c r="G317" s="109">
        <v>35.153300000000002</v>
      </c>
      <c r="H317" s="109">
        <v>-120.67479</v>
      </c>
      <c r="I317" s="109">
        <v>35.16507</v>
      </c>
      <c r="J317" s="109">
        <v>-120.6922</v>
      </c>
    </row>
    <row r="318" spans="1:10" ht="12.75" customHeight="1" x14ac:dyDescent="0.2">
      <c r="A318" s="110" t="s">
        <v>699</v>
      </c>
      <c r="B318" s="110" t="s">
        <v>730</v>
      </c>
      <c r="C318" s="110" t="s">
        <v>731</v>
      </c>
      <c r="D318" s="110">
        <v>1</v>
      </c>
      <c r="E318" s="240">
        <v>0.09</v>
      </c>
      <c r="F318" s="110" t="s">
        <v>30</v>
      </c>
      <c r="G318" s="110">
        <v>35.159280000000003</v>
      </c>
      <c r="H318" s="110">
        <v>-120.68576</v>
      </c>
      <c r="I318" s="110">
        <v>35.159439999999996</v>
      </c>
      <c r="J318" s="110">
        <v>-120.68666</v>
      </c>
    </row>
    <row r="319" spans="1:10" ht="12.75" customHeight="1" x14ac:dyDescent="0.2">
      <c r="A319" s="27"/>
      <c r="B319" s="28">
        <f>COUNTA(B302:B318)</f>
        <v>17</v>
      </c>
      <c r="C319" s="27"/>
      <c r="D319" s="67"/>
      <c r="E319" s="45">
        <f>SUM(E302:E318)</f>
        <v>32907.979999999996</v>
      </c>
      <c r="F319" s="27"/>
      <c r="G319" s="27"/>
      <c r="H319" s="27"/>
      <c r="I319" s="27"/>
      <c r="J319" s="27"/>
    </row>
    <row r="320" spans="1:10" ht="12.75" customHeight="1" x14ac:dyDescent="0.2">
      <c r="A320" s="27"/>
      <c r="B320" s="28"/>
      <c r="C320" s="27"/>
      <c r="D320" s="67"/>
      <c r="E320" s="45"/>
      <c r="F320" s="27"/>
      <c r="G320" s="27"/>
      <c r="H320" s="27"/>
      <c r="I320" s="27"/>
      <c r="J320" s="27"/>
    </row>
    <row r="321" spans="1:10" ht="12.75" customHeight="1" x14ac:dyDescent="0.2">
      <c r="A321" s="109" t="s">
        <v>732</v>
      </c>
      <c r="B321" s="109" t="s">
        <v>733</v>
      </c>
      <c r="C321" s="109" t="s">
        <v>734</v>
      </c>
      <c r="D321" s="109">
        <v>1</v>
      </c>
      <c r="E321" s="239">
        <v>6.69</v>
      </c>
      <c r="F321" s="109" t="s">
        <v>30</v>
      </c>
      <c r="G321" s="109">
        <v>37.106720000000003</v>
      </c>
      <c r="H321" s="109">
        <v>-122.29228999999999</v>
      </c>
      <c r="I321" s="109">
        <v>37.152839999999998</v>
      </c>
      <c r="J321" s="109">
        <v>-122.35969</v>
      </c>
    </row>
    <row r="322" spans="1:10" ht="12.75" customHeight="1" x14ac:dyDescent="0.2">
      <c r="A322" s="63" t="s">
        <v>732</v>
      </c>
      <c r="B322" s="63" t="s">
        <v>735</v>
      </c>
      <c r="C322" s="63" t="s">
        <v>688</v>
      </c>
      <c r="D322" s="63">
        <v>1</v>
      </c>
      <c r="E322" s="239">
        <v>6969.6</v>
      </c>
      <c r="F322" s="63" t="s">
        <v>30</v>
      </c>
      <c r="G322" s="63">
        <v>37.562060000000002</v>
      </c>
      <c r="H322" s="63">
        <v>-122.29321</v>
      </c>
      <c r="I322" s="63">
        <v>37.559469999999997</v>
      </c>
      <c r="J322" s="63">
        <v>-122.29114</v>
      </c>
    </row>
    <row r="323" spans="1:10" ht="12.75" customHeight="1" x14ac:dyDescent="0.2">
      <c r="A323" s="63" t="s">
        <v>732</v>
      </c>
      <c r="B323" s="63" t="s">
        <v>736</v>
      </c>
      <c r="C323" s="63" t="s">
        <v>737</v>
      </c>
      <c r="D323" s="63">
        <v>1</v>
      </c>
      <c r="E323" s="239">
        <v>211.2</v>
      </c>
      <c r="F323" s="63" t="s">
        <v>30</v>
      </c>
      <c r="G323" s="63">
        <v>37.233460000000001</v>
      </c>
      <c r="H323" s="63">
        <v>-122.41567999999999</v>
      </c>
      <c r="I323" s="63">
        <v>37.221739999999997</v>
      </c>
      <c r="J323" s="63">
        <v>-122.40898</v>
      </c>
    </row>
    <row r="324" spans="1:10" ht="12.75" customHeight="1" x14ac:dyDescent="0.2">
      <c r="A324" s="109" t="s">
        <v>732</v>
      </c>
      <c r="B324" s="109" t="s">
        <v>738</v>
      </c>
      <c r="C324" s="109" t="s">
        <v>739</v>
      </c>
      <c r="D324" s="109">
        <v>1</v>
      </c>
      <c r="E324" s="239">
        <v>0.06</v>
      </c>
      <c r="F324" s="109" t="s">
        <v>30</v>
      </c>
      <c r="G324" s="109">
        <v>37.503230000000002</v>
      </c>
      <c r="H324" s="109">
        <v>-122.48497</v>
      </c>
      <c r="I324" s="109">
        <v>37.503660000000004</v>
      </c>
      <c r="J324" s="109">
        <v>-122.48586</v>
      </c>
    </row>
    <row r="325" spans="1:10" ht="12.75" customHeight="1" x14ac:dyDescent="0.2">
      <c r="A325" s="63" t="s">
        <v>732</v>
      </c>
      <c r="B325" s="63" t="s">
        <v>740</v>
      </c>
      <c r="C325" s="63" t="s">
        <v>741</v>
      </c>
      <c r="D325" s="63">
        <v>1</v>
      </c>
      <c r="E325" s="239">
        <v>316.8</v>
      </c>
      <c r="F325" s="63" t="s">
        <v>30</v>
      </c>
      <c r="G325" s="63">
        <v>37.58784</v>
      </c>
      <c r="H325" s="63">
        <v>-122.33436</v>
      </c>
      <c r="I325" s="63">
        <v>37.59037</v>
      </c>
      <c r="J325" s="63">
        <v>-122.32446</v>
      </c>
    </row>
    <row r="326" spans="1:10" ht="12.75" customHeight="1" x14ac:dyDescent="0.2">
      <c r="A326" s="109" t="s">
        <v>732</v>
      </c>
      <c r="B326" s="109" t="s">
        <v>742</v>
      </c>
      <c r="C326" s="109" t="s">
        <v>743</v>
      </c>
      <c r="D326" s="109">
        <v>1</v>
      </c>
      <c r="E326" s="239">
        <v>0.1244</v>
      </c>
      <c r="F326" s="109" t="s">
        <v>30</v>
      </c>
      <c r="G326" s="109">
        <v>37.479880000000001</v>
      </c>
      <c r="H326" s="109">
        <v>-122.45153000000001</v>
      </c>
      <c r="I326" s="109">
        <v>37.482280000000003</v>
      </c>
      <c r="J326" s="109">
        <v>-122.45285</v>
      </c>
    </row>
    <row r="327" spans="1:10" ht="12.75" customHeight="1" x14ac:dyDescent="0.2">
      <c r="A327" s="109" t="s">
        <v>732</v>
      </c>
      <c r="B327" s="109" t="s">
        <v>744</v>
      </c>
      <c r="C327" s="109" t="s">
        <v>745</v>
      </c>
      <c r="D327" s="109">
        <v>1</v>
      </c>
      <c r="E327" s="239">
        <v>0.26</v>
      </c>
      <c r="F327" s="109" t="s">
        <v>30</v>
      </c>
      <c r="G327" s="109">
        <v>37.50018</v>
      </c>
      <c r="H327" s="109">
        <v>-122.47423999999999</v>
      </c>
      <c r="I327" s="109">
        <v>37.50244</v>
      </c>
      <c r="J327" s="109">
        <v>-122.47708</v>
      </c>
    </row>
    <row r="328" spans="1:10" ht="12.75" customHeight="1" x14ac:dyDescent="0.2">
      <c r="A328" s="109" t="s">
        <v>732</v>
      </c>
      <c r="B328" s="109" t="s">
        <v>746</v>
      </c>
      <c r="C328" s="109" t="s">
        <v>747</v>
      </c>
      <c r="D328" s="109">
        <v>1</v>
      </c>
      <c r="E328" s="239">
        <v>0.42</v>
      </c>
      <c r="F328" s="109" t="s">
        <v>30</v>
      </c>
      <c r="G328" s="109">
        <v>37.470059999999997</v>
      </c>
      <c r="H328" s="109">
        <v>-122.44767</v>
      </c>
      <c r="I328" s="109">
        <v>37.476219999999998</v>
      </c>
      <c r="J328" s="109">
        <v>-122.44976</v>
      </c>
    </row>
    <row r="329" spans="1:10" ht="12.75" customHeight="1" x14ac:dyDescent="0.2">
      <c r="A329" s="63" t="s">
        <v>732</v>
      </c>
      <c r="B329" s="63" t="s">
        <v>748</v>
      </c>
      <c r="C329" s="63" t="s">
        <v>749</v>
      </c>
      <c r="D329" s="63">
        <v>1</v>
      </c>
      <c r="E329" s="239">
        <v>4224</v>
      </c>
      <c r="F329" s="63" t="s">
        <v>30</v>
      </c>
      <c r="G329" s="63">
        <v>37.528039999999997</v>
      </c>
      <c r="H329" s="63">
        <v>-122.51796</v>
      </c>
      <c r="I329" s="63">
        <v>37.512459999999997</v>
      </c>
      <c r="J329" s="63">
        <v>-122.51052</v>
      </c>
    </row>
    <row r="330" spans="1:10" ht="12.75" customHeight="1" x14ac:dyDescent="0.2">
      <c r="A330" s="63" t="s">
        <v>732</v>
      </c>
      <c r="B330" s="63" t="s">
        <v>750</v>
      </c>
      <c r="C330" s="63" t="s">
        <v>751</v>
      </c>
      <c r="D330" s="63">
        <v>1</v>
      </c>
      <c r="E330" s="239">
        <v>1531.2</v>
      </c>
      <c r="F330" s="63" t="s">
        <v>30</v>
      </c>
      <c r="G330" s="63">
        <v>37.470050000000001</v>
      </c>
      <c r="H330" s="63">
        <v>-122.44767</v>
      </c>
      <c r="I330" s="63">
        <v>37.465220000000002</v>
      </c>
      <c r="J330" s="63">
        <v>-122.44670000000001</v>
      </c>
    </row>
    <row r="331" spans="1:10" ht="12.75" customHeight="1" x14ac:dyDescent="0.2">
      <c r="A331" s="63" t="s">
        <v>732</v>
      </c>
      <c r="B331" s="63" t="s">
        <v>752</v>
      </c>
      <c r="C331" s="63" t="s">
        <v>753</v>
      </c>
      <c r="D331" s="63">
        <v>1</v>
      </c>
      <c r="E331" s="239">
        <v>4171.2</v>
      </c>
      <c r="F331" s="63" t="s">
        <v>30</v>
      </c>
      <c r="G331" s="63">
        <v>37.170839999999998</v>
      </c>
      <c r="H331" s="63">
        <v>-122.36632</v>
      </c>
      <c r="I331" s="63">
        <v>37.152850000000001</v>
      </c>
      <c r="J331" s="63">
        <v>-122.35969</v>
      </c>
    </row>
    <row r="332" spans="1:10" ht="12.75" customHeight="1" x14ac:dyDescent="0.2">
      <c r="A332" s="109" t="s">
        <v>732</v>
      </c>
      <c r="B332" s="109" t="s">
        <v>754</v>
      </c>
      <c r="C332" s="109" t="s">
        <v>755</v>
      </c>
      <c r="D332" s="109">
        <v>1</v>
      </c>
      <c r="E332" s="239">
        <v>0.21</v>
      </c>
      <c r="F332" s="109" t="s">
        <v>30</v>
      </c>
      <c r="G332" s="109">
        <v>37.563270000000003</v>
      </c>
      <c r="H332" s="109">
        <v>-122.51428</v>
      </c>
      <c r="I332" s="109">
        <v>37.567210000000003</v>
      </c>
      <c r="J332" s="109">
        <v>-122.51528</v>
      </c>
    </row>
    <row r="333" spans="1:10" ht="12.75" customHeight="1" x14ac:dyDescent="0.2">
      <c r="A333" s="63" t="s">
        <v>732</v>
      </c>
      <c r="B333" s="63" t="s">
        <v>1087</v>
      </c>
      <c r="C333" s="63" t="s">
        <v>1088</v>
      </c>
      <c r="D333" s="63">
        <v>1</v>
      </c>
      <c r="E333" s="239">
        <v>6177.6</v>
      </c>
      <c r="F333" s="63" t="s">
        <v>30</v>
      </c>
      <c r="G333" s="63">
        <v>37.571649000000001</v>
      </c>
      <c r="H333" s="63">
        <v>-122.279189</v>
      </c>
      <c r="I333" s="63">
        <v>37.571496000000003</v>
      </c>
      <c r="J333" s="63">
        <v>-122.27777</v>
      </c>
    </row>
    <row r="334" spans="1:10" ht="12.75" customHeight="1" x14ac:dyDescent="0.2">
      <c r="A334" s="63" t="s">
        <v>732</v>
      </c>
      <c r="B334" s="63" t="s">
        <v>756</v>
      </c>
      <c r="C334" s="63" t="s">
        <v>757</v>
      </c>
      <c r="D334" s="63">
        <v>1</v>
      </c>
      <c r="E334" s="239">
        <v>4382.3999999999996</v>
      </c>
      <c r="F334" s="63" t="s">
        <v>30</v>
      </c>
      <c r="G334" s="63">
        <v>37.549419999999998</v>
      </c>
      <c r="H334" s="63">
        <v>-122.28579999999999</v>
      </c>
      <c r="I334" s="63">
        <v>37.550269999999998</v>
      </c>
      <c r="J334" s="63">
        <v>-122.28588000000001</v>
      </c>
    </row>
    <row r="335" spans="1:10" ht="12.75" customHeight="1" x14ac:dyDescent="0.2">
      <c r="A335" s="109" t="s">
        <v>732</v>
      </c>
      <c r="B335" s="109" t="s">
        <v>758</v>
      </c>
      <c r="C335" s="109" t="s">
        <v>759</v>
      </c>
      <c r="D335" s="109">
        <v>1</v>
      </c>
      <c r="E335" s="239">
        <v>1.39</v>
      </c>
      <c r="F335" s="109" t="s">
        <v>30</v>
      </c>
      <c r="G335" s="109">
        <v>37.643990000000002</v>
      </c>
      <c r="H335" s="109">
        <v>-122.49384000000001</v>
      </c>
      <c r="I335" s="109">
        <v>37.663739999999997</v>
      </c>
      <c r="J335" s="109">
        <v>-122.49481</v>
      </c>
    </row>
    <row r="336" spans="1:10" ht="12.75" customHeight="1" x14ac:dyDescent="0.2">
      <c r="A336" s="109" t="s">
        <v>732</v>
      </c>
      <c r="B336" s="109" t="s">
        <v>760</v>
      </c>
      <c r="C336" s="109" t="s">
        <v>761</v>
      </c>
      <c r="D336" s="109">
        <v>1</v>
      </c>
      <c r="E336" s="239">
        <v>0.76</v>
      </c>
      <c r="F336" s="109" t="s">
        <v>30</v>
      </c>
      <c r="G336" s="109">
        <v>37.370959999999997</v>
      </c>
      <c r="H336" s="109">
        <v>-122.40797999999999</v>
      </c>
      <c r="I336" s="109">
        <v>37.379460000000002</v>
      </c>
      <c r="J336" s="109">
        <v>-122.41222999999999</v>
      </c>
    </row>
    <row r="337" spans="1:14" ht="12.75" customHeight="1" x14ac:dyDescent="0.2">
      <c r="A337" s="109" t="s">
        <v>732</v>
      </c>
      <c r="B337" s="109" t="s">
        <v>762</v>
      </c>
      <c r="C337" s="109" t="s">
        <v>763</v>
      </c>
      <c r="D337" s="109">
        <v>1</v>
      </c>
      <c r="E337" s="239">
        <v>0.15</v>
      </c>
      <c r="F337" s="109" t="s">
        <v>30</v>
      </c>
      <c r="G337" s="109">
        <v>37.495429999999999</v>
      </c>
      <c r="H337" s="109">
        <v>-122.49503</v>
      </c>
      <c r="I337" s="109">
        <v>37.49539</v>
      </c>
      <c r="J337" s="109">
        <v>-122.49858</v>
      </c>
    </row>
    <row r="338" spans="1:14" ht="12.75" customHeight="1" x14ac:dyDescent="0.2">
      <c r="A338" s="109" t="s">
        <v>732</v>
      </c>
      <c r="B338" s="109" t="s">
        <v>764</v>
      </c>
      <c r="C338" s="109" t="s">
        <v>765</v>
      </c>
      <c r="D338" s="109">
        <v>1</v>
      </c>
      <c r="E338" s="239">
        <v>0.38</v>
      </c>
      <c r="F338" s="109" t="s">
        <v>30</v>
      </c>
      <c r="G338" s="109">
        <v>37.491250000000001</v>
      </c>
      <c r="H338" s="109">
        <v>-122.45860999999999</v>
      </c>
      <c r="I338" s="109">
        <v>37.495179999999998</v>
      </c>
      <c r="J338" s="109">
        <v>-122.46267</v>
      </c>
    </row>
    <row r="339" spans="1:14" ht="12.75" customHeight="1" x14ac:dyDescent="0.2">
      <c r="A339" s="63" t="s">
        <v>732</v>
      </c>
      <c r="B339" s="63" t="s">
        <v>766</v>
      </c>
      <c r="C339" s="63" t="s">
        <v>767</v>
      </c>
      <c r="D339" s="63">
        <v>1</v>
      </c>
      <c r="E339" s="239">
        <v>12619.2</v>
      </c>
      <c r="F339" s="63" t="s">
        <v>30</v>
      </c>
      <c r="G339" s="63">
        <v>37.556330000000003</v>
      </c>
      <c r="H339" s="63">
        <v>-122.51361</v>
      </c>
      <c r="I339" s="63">
        <v>37.544960000000003</v>
      </c>
      <c r="J339" s="63">
        <v>-122.51618000000001</v>
      </c>
    </row>
    <row r="340" spans="1:14" ht="12.75" customHeight="1" x14ac:dyDescent="0.2">
      <c r="A340" s="109" t="s">
        <v>732</v>
      </c>
      <c r="B340" s="109" t="s">
        <v>768</v>
      </c>
      <c r="C340" s="109" t="s">
        <v>769</v>
      </c>
      <c r="D340" s="109">
        <v>1</v>
      </c>
      <c r="E340" s="239">
        <v>0.28000000000000003</v>
      </c>
      <c r="F340" s="109" t="s">
        <v>30</v>
      </c>
      <c r="G340" s="109">
        <v>37.61656</v>
      </c>
      <c r="H340" s="109">
        <v>-122.49672</v>
      </c>
      <c r="I340" s="109">
        <v>37.619770000000003</v>
      </c>
      <c r="J340" s="109">
        <v>-122.4982</v>
      </c>
    </row>
    <row r="341" spans="1:14" ht="12.75" customHeight="1" x14ac:dyDescent="0.2">
      <c r="A341" s="109" t="s">
        <v>732</v>
      </c>
      <c r="B341" s="109" t="s">
        <v>770</v>
      </c>
      <c r="C341" s="109" t="s">
        <v>771</v>
      </c>
      <c r="D341" s="109">
        <v>1</v>
      </c>
      <c r="E341" s="239">
        <v>0.37319999999999998</v>
      </c>
      <c r="F341" s="109" t="s">
        <v>30</v>
      </c>
      <c r="G341" s="109">
        <v>37.486669999999997</v>
      </c>
      <c r="H341" s="109">
        <v>-122.45526</v>
      </c>
      <c r="I341" s="109">
        <v>37.491250000000001</v>
      </c>
      <c r="J341" s="109">
        <v>-122.45860999999999</v>
      </c>
    </row>
    <row r="342" spans="1:14" ht="12.75" customHeight="1" x14ac:dyDescent="0.2">
      <c r="A342" s="63" t="s">
        <v>732</v>
      </c>
      <c r="B342" s="63" t="s">
        <v>1089</v>
      </c>
      <c r="C342" s="63" t="s">
        <v>1090</v>
      </c>
      <c r="D342" s="63">
        <v>1</v>
      </c>
      <c r="E342" s="239">
        <v>2164.8000000000002</v>
      </c>
      <c r="F342" s="63" t="s">
        <v>30</v>
      </c>
      <c r="G342" s="63">
        <v>37.66442</v>
      </c>
      <c r="H342" s="63">
        <v>-122.38308000000001</v>
      </c>
      <c r="I342" s="63">
        <v>37.662840000000003</v>
      </c>
      <c r="J342" s="63">
        <v>-122.37931</v>
      </c>
    </row>
    <row r="343" spans="1:14" ht="12.75" customHeight="1" x14ac:dyDescent="0.2">
      <c r="A343" s="63" t="s">
        <v>732</v>
      </c>
      <c r="B343" s="63" t="s">
        <v>772</v>
      </c>
      <c r="C343" s="63" t="s">
        <v>773</v>
      </c>
      <c r="D343" s="63">
        <v>1</v>
      </c>
      <c r="E343" s="239">
        <v>1742.4</v>
      </c>
      <c r="F343" s="63" t="s">
        <v>30</v>
      </c>
      <c r="G343" s="63">
        <v>37.604399999999998</v>
      </c>
      <c r="H343" s="63">
        <v>-122.49978</v>
      </c>
      <c r="I343" s="63">
        <v>37.595939999999999</v>
      </c>
      <c r="J343" s="63">
        <v>-122.5076</v>
      </c>
    </row>
    <row r="344" spans="1:14" ht="12.75" customHeight="1" x14ac:dyDescent="0.2">
      <c r="A344" s="109" t="s">
        <v>732</v>
      </c>
      <c r="B344" s="109" t="s">
        <v>774</v>
      </c>
      <c r="C344" s="109" t="s">
        <v>171</v>
      </c>
      <c r="D344" s="109">
        <v>1</v>
      </c>
      <c r="E344" s="239">
        <v>0.32</v>
      </c>
      <c r="F344" s="109" t="s">
        <v>30</v>
      </c>
      <c r="G344" s="109">
        <v>37.233469999999997</v>
      </c>
      <c r="H344" s="109">
        <v>-122.41569</v>
      </c>
      <c r="I344" s="109">
        <v>37.237200000000001</v>
      </c>
      <c r="J344" s="109">
        <v>-122.41643000000001</v>
      </c>
    </row>
    <row r="345" spans="1:14" ht="12.75" customHeight="1" x14ac:dyDescent="0.2">
      <c r="A345" s="63" t="s">
        <v>732</v>
      </c>
      <c r="B345" s="63" t="s">
        <v>775</v>
      </c>
      <c r="C345" s="63" t="s">
        <v>776</v>
      </c>
      <c r="D345" s="63">
        <v>1</v>
      </c>
      <c r="E345" s="239">
        <v>4276.8</v>
      </c>
      <c r="F345" s="63" t="s">
        <v>30</v>
      </c>
      <c r="G345" s="63">
        <v>37.267130000000002</v>
      </c>
      <c r="H345" s="63">
        <v>-122.41225</v>
      </c>
      <c r="I345" s="63">
        <v>37.254649999999998</v>
      </c>
      <c r="J345" s="63">
        <v>-122.41549999999999</v>
      </c>
    </row>
    <row r="346" spans="1:14" ht="12.75" customHeight="1" x14ac:dyDescent="0.2">
      <c r="A346" s="109" t="s">
        <v>732</v>
      </c>
      <c r="B346" s="109" t="s">
        <v>777</v>
      </c>
      <c r="C346" s="109" t="s">
        <v>778</v>
      </c>
      <c r="D346" s="109">
        <v>1</v>
      </c>
      <c r="E346" s="239">
        <v>0.84</v>
      </c>
      <c r="F346" s="109" t="s">
        <v>30</v>
      </c>
      <c r="G346" s="109">
        <v>37.182409999999997</v>
      </c>
      <c r="H346" s="109">
        <v>-122.3946</v>
      </c>
      <c r="I346" s="109">
        <v>37.192570000000003</v>
      </c>
      <c r="J346" s="109">
        <v>-122.39928</v>
      </c>
    </row>
    <row r="347" spans="1:14" ht="12.75" customHeight="1" x14ac:dyDescent="0.2">
      <c r="A347" s="109" t="s">
        <v>732</v>
      </c>
      <c r="B347" s="109" t="s">
        <v>779</v>
      </c>
      <c r="C347" s="109" t="s">
        <v>780</v>
      </c>
      <c r="D347" s="109">
        <v>1</v>
      </c>
      <c r="E347" s="239">
        <v>2</v>
      </c>
      <c r="F347" s="109" t="s">
        <v>30</v>
      </c>
      <c r="G347" s="109">
        <v>0</v>
      </c>
      <c r="H347" s="109">
        <v>0</v>
      </c>
      <c r="I347" s="109">
        <v>0</v>
      </c>
      <c r="J347" s="109">
        <v>0</v>
      </c>
    </row>
    <row r="348" spans="1:14" ht="12.75" customHeight="1" x14ac:dyDescent="0.2">
      <c r="A348" s="109" t="s">
        <v>732</v>
      </c>
      <c r="B348" s="109" t="s">
        <v>781</v>
      </c>
      <c r="C348" s="109" t="s">
        <v>782</v>
      </c>
      <c r="D348" s="109">
        <v>1</v>
      </c>
      <c r="E348" s="239">
        <v>1</v>
      </c>
      <c r="F348" s="109" t="s">
        <v>30</v>
      </c>
      <c r="G348" s="109">
        <v>0</v>
      </c>
      <c r="H348" s="109">
        <v>0</v>
      </c>
      <c r="I348" s="109">
        <v>0</v>
      </c>
      <c r="J348" s="109">
        <v>0</v>
      </c>
    </row>
    <row r="349" spans="1:14" ht="12.75" customHeight="1" x14ac:dyDescent="0.2">
      <c r="A349" s="63" t="s">
        <v>732</v>
      </c>
      <c r="B349" s="63" t="s">
        <v>783</v>
      </c>
      <c r="C349" s="63" t="s">
        <v>784</v>
      </c>
      <c r="D349" s="63">
        <v>1</v>
      </c>
      <c r="E349" s="239">
        <v>1795.2</v>
      </c>
      <c r="F349" s="63" t="s">
        <v>30</v>
      </c>
      <c r="G349" s="63">
        <v>37.494959999999999</v>
      </c>
      <c r="H349" s="63">
        <v>-122.49446</v>
      </c>
      <c r="I349" s="63">
        <v>37.503250000000001</v>
      </c>
      <c r="J349" s="63">
        <v>-122.48874000000001</v>
      </c>
    </row>
    <row r="350" spans="1:14" ht="12.75" customHeight="1" x14ac:dyDescent="0.2">
      <c r="A350" s="63" t="s">
        <v>732</v>
      </c>
      <c r="B350" s="63" t="s">
        <v>785</v>
      </c>
      <c r="C350" s="63" t="s">
        <v>786</v>
      </c>
      <c r="D350" s="63">
        <v>1</v>
      </c>
      <c r="E350" s="239">
        <v>1425.6</v>
      </c>
      <c r="F350" s="63" t="s">
        <v>30</v>
      </c>
      <c r="G350" s="63">
        <v>37.3123</v>
      </c>
      <c r="H350" s="63">
        <v>-122.40546000000001</v>
      </c>
      <c r="I350" s="63">
        <v>37.276780000000002</v>
      </c>
      <c r="J350" s="63">
        <v>-122.41009</v>
      </c>
    </row>
    <row r="351" spans="1:14" ht="12.75" customHeight="1" x14ac:dyDescent="0.2">
      <c r="A351" s="109" t="s">
        <v>732</v>
      </c>
      <c r="B351" s="109" t="s">
        <v>787</v>
      </c>
      <c r="C351" s="109" t="s">
        <v>788</v>
      </c>
      <c r="D351" s="109">
        <v>1</v>
      </c>
      <c r="E351" s="239">
        <v>0.93</v>
      </c>
      <c r="F351" s="109" t="s">
        <v>30</v>
      </c>
      <c r="G351" s="109">
        <v>37.452109999999998</v>
      </c>
      <c r="H351" s="109">
        <v>-122.44508</v>
      </c>
      <c r="I351" s="109">
        <v>37.465229999999998</v>
      </c>
      <c r="J351" s="109">
        <v>-122.44671</v>
      </c>
      <c r="L351" s="63"/>
      <c r="M351" s="63"/>
      <c r="N351" s="63"/>
    </row>
    <row r="352" spans="1:14" ht="12.75" customHeight="1" x14ac:dyDescent="0.2">
      <c r="A352" s="109" t="s">
        <v>732</v>
      </c>
      <c r="B352" s="109" t="s">
        <v>789</v>
      </c>
      <c r="C352" s="109" t="s">
        <v>309</v>
      </c>
      <c r="D352" s="109">
        <v>1</v>
      </c>
      <c r="E352" s="239">
        <v>1.05</v>
      </c>
      <c r="F352" s="109" t="s">
        <v>30</v>
      </c>
      <c r="G352" s="109">
        <v>37.437080000000002</v>
      </c>
      <c r="H352" s="109">
        <v>-122.44401000000001</v>
      </c>
      <c r="I352" s="109">
        <v>37.452109999999998</v>
      </c>
      <c r="J352" s="109">
        <v>-122.44508</v>
      </c>
    </row>
    <row r="353" spans="1:10" ht="12.75" customHeight="1" x14ac:dyDescent="0.2">
      <c r="A353" s="63" t="s">
        <v>732</v>
      </c>
      <c r="B353" s="63" t="s">
        <v>790</v>
      </c>
      <c r="C353" s="63" t="s">
        <v>791</v>
      </c>
      <c r="D353" s="63">
        <v>1</v>
      </c>
      <c r="E353" s="239"/>
      <c r="F353" s="63" t="s">
        <v>30</v>
      </c>
      <c r="G353" s="63">
        <v>37.612650000000002</v>
      </c>
      <c r="H353" s="63">
        <v>-122.49711000000001</v>
      </c>
      <c r="I353" s="63">
        <v>37.607570000000003</v>
      </c>
      <c r="J353" s="63">
        <v>-122.49917000000001</v>
      </c>
    </row>
    <row r="354" spans="1:10" ht="12.75" customHeight="1" x14ac:dyDescent="0.2">
      <c r="A354" s="63" t="s">
        <v>732</v>
      </c>
      <c r="B354" s="63" t="s">
        <v>792</v>
      </c>
      <c r="C354" s="63" t="s">
        <v>793</v>
      </c>
      <c r="D354" s="63">
        <v>1</v>
      </c>
      <c r="E354" s="239"/>
      <c r="F354" s="63" t="s">
        <v>30</v>
      </c>
      <c r="G354" s="63">
        <v>37.486660000000001</v>
      </c>
      <c r="H354" s="63">
        <v>-122.45525000000001</v>
      </c>
      <c r="I354" s="63">
        <v>37.482259999999997</v>
      </c>
      <c r="J354" s="63">
        <v>-122.45285</v>
      </c>
    </row>
    <row r="355" spans="1:10" ht="12.75" customHeight="1" x14ac:dyDescent="0.2">
      <c r="A355" s="109" t="s">
        <v>732</v>
      </c>
      <c r="B355" s="109" t="s">
        <v>794</v>
      </c>
      <c r="C355" s="109" t="s">
        <v>795</v>
      </c>
      <c r="D355" s="109">
        <v>1</v>
      </c>
      <c r="E355" s="239">
        <v>1.1499999999999999</v>
      </c>
      <c r="F355" s="109" t="s">
        <v>30</v>
      </c>
      <c r="G355" s="109">
        <v>37.499270000000003</v>
      </c>
      <c r="H355" s="109">
        <v>-122.49952999999999</v>
      </c>
      <c r="I355" s="109">
        <v>37.51247</v>
      </c>
      <c r="J355" s="109">
        <v>-122.51053</v>
      </c>
    </row>
    <row r="356" spans="1:10" ht="12.75" customHeight="1" x14ac:dyDescent="0.2">
      <c r="A356" s="63" t="s">
        <v>732</v>
      </c>
      <c r="B356" s="63" t="s">
        <v>796</v>
      </c>
      <c r="C356" s="63" t="s">
        <v>797</v>
      </c>
      <c r="D356" s="63">
        <v>1</v>
      </c>
      <c r="E356" s="239">
        <v>6124.8</v>
      </c>
      <c r="F356" s="63" t="s">
        <v>30</v>
      </c>
      <c r="G356" s="63">
        <v>37.323869999999999</v>
      </c>
      <c r="H356" s="63">
        <v>-122.40421000000001</v>
      </c>
      <c r="I356" s="63">
        <v>37.312289999999997</v>
      </c>
      <c r="J356" s="63">
        <v>-122.40545</v>
      </c>
    </row>
    <row r="357" spans="1:10" ht="12.75" customHeight="1" x14ac:dyDescent="0.2">
      <c r="A357" s="109" t="s">
        <v>732</v>
      </c>
      <c r="B357" s="109" t="s">
        <v>798</v>
      </c>
      <c r="C357" s="109" t="s">
        <v>799</v>
      </c>
      <c r="D357" s="109">
        <v>1</v>
      </c>
      <c r="E357" s="239">
        <v>0.62</v>
      </c>
      <c r="F357" s="109" t="s">
        <v>30</v>
      </c>
      <c r="G357" s="109">
        <v>37.267130000000002</v>
      </c>
      <c r="H357" s="109">
        <v>-122.41226</v>
      </c>
      <c r="I357" s="109">
        <v>37.275910000000003</v>
      </c>
      <c r="J357" s="109">
        <v>-122.41001</v>
      </c>
    </row>
    <row r="358" spans="1:10" ht="12.75" customHeight="1" x14ac:dyDescent="0.2">
      <c r="A358" s="109" t="s">
        <v>732</v>
      </c>
      <c r="B358" s="109" t="s">
        <v>800</v>
      </c>
      <c r="C358" s="109" t="s">
        <v>801</v>
      </c>
      <c r="D358" s="109">
        <v>1</v>
      </c>
      <c r="E358" s="239">
        <v>1.31</v>
      </c>
      <c r="F358" s="109" t="s">
        <v>30</v>
      </c>
      <c r="G358" s="109">
        <v>37.62077</v>
      </c>
      <c r="H358" s="109">
        <v>-122.49666000000001</v>
      </c>
      <c r="I358" s="109">
        <v>37.639850000000003</v>
      </c>
      <c r="J358" s="109">
        <v>-122.49399</v>
      </c>
    </row>
    <row r="359" spans="1:10" ht="12.75" customHeight="1" x14ac:dyDescent="0.2">
      <c r="A359" s="63" t="s">
        <v>732</v>
      </c>
      <c r="B359" s="63" t="s">
        <v>802</v>
      </c>
      <c r="C359" s="63" t="s">
        <v>803</v>
      </c>
      <c r="D359" s="63">
        <v>1</v>
      </c>
      <c r="E359" s="239">
        <v>3643.2</v>
      </c>
      <c r="F359" s="63" t="s">
        <v>30</v>
      </c>
      <c r="G359" s="63">
        <v>37.500970000000002</v>
      </c>
      <c r="H359" s="63">
        <v>-122.47163</v>
      </c>
      <c r="I359" s="63">
        <v>37.4983</v>
      </c>
      <c r="J359" s="63">
        <v>-122.4666</v>
      </c>
    </row>
    <row r="360" spans="1:10" ht="12.75" customHeight="1" x14ac:dyDescent="0.2">
      <c r="A360" s="109" t="s">
        <v>732</v>
      </c>
      <c r="B360" s="109" t="s">
        <v>804</v>
      </c>
      <c r="C360" s="109" t="s">
        <v>805</v>
      </c>
      <c r="D360" s="109">
        <v>1</v>
      </c>
      <c r="E360" s="239">
        <v>2.91</v>
      </c>
      <c r="F360" s="109" t="s">
        <v>30</v>
      </c>
      <c r="G360" s="109">
        <v>37.666379999999997</v>
      </c>
      <c r="H360" s="109">
        <v>-122.49576</v>
      </c>
      <c r="I360" s="109">
        <v>37.708019999999998</v>
      </c>
      <c r="J360" s="109">
        <v>-122.50208000000001</v>
      </c>
    </row>
    <row r="361" spans="1:10" ht="12.75" customHeight="1" x14ac:dyDescent="0.2">
      <c r="A361" s="109" t="s">
        <v>732</v>
      </c>
      <c r="B361" s="109" t="s">
        <v>806</v>
      </c>
      <c r="C361" s="109" t="s">
        <v>807</v>
      </c>
      <c r="D361" s="109">
        <v>1</v>
      </c>
      <c r="E361" s="239">
        <v>0.87</v>
      </c>
      <c r="F361" s="109" t="s">
        <v>30</v>
      </c>
      <c r="G361" s="109">
        <v>37.348779999999998</v>
      </c>
      <c r="H361" s="109">
        <v>-122.40175000000001</v>
      </c>
      <c r="I361" s="109">
        <v>37.361220000000003</v>
      </c>
      <c r="J361" s="109">
        <v>-122.40219999999999</v>
      </c>
    </row>
    <row r="362" spans="1:10" ht="12.75" customHeight="1" x14ac:dyDescent="0.2">
      <c r="A362" s="109" t="s">
        <v>732</v>
      </c>
      <c r="B362" s="109" t="s">
        <v>808</v>
      </c>
      <c r="C362" s="109" t="s">
        <v>809</v>
      </c>
      <c r="D362" s="109">
        <v>1</v>
      </c>
      <c r="E362" s="239">
        <v>0.31</v>
      </c>
      <c r="F362" s="109" t="s">
        <v>30</v>
      </c>
      <c r="G362" s="109">
        <v>37.495179999999998</v>
      </c>
      <c r="H362" s="109">
        <v>-122.46267</v>
      </c>
      <c r="I362" s="109">
        <v>37.4983</v>
      </c>
      <c r="J362" s="109">
        <v>-122.4666</v>
      </c>
    </row>
    <row r="363" spans="1:10" ht="12.75" customHeight="1" x14ac:dyDescent="0.2">
      <c r="A363" s="64" t="s">
        <v>732</v>
      </c>
      <c r="B363" s="64" t="s">
        <v>810</v>
      </c>
      <c r="C363" s="64" t="s">
        <v>811</v>
      </c>
      <c r="D363" s="64">
        <v>1</v>
      </c>
      <c r="E363" s="240">
        <v>2481.6</v>
      </c>
      <c r="F363" s="64" t="s">
        <v>30</v>
      </c>
      <c r="G363" s="64">
        <v>37.479880000000001</v>
      </c>
      <c r="H363" s="64">
        <v>-122.45151</v>
      </c>
      <c r="I363" s="64">
        <v>37.476210000000002</v>
      </c>
      <c r="J363" s="64">
        <v>-122.44976</v>
      </c>
    </row>
    <row r="364" spans="1:10" ht="12.75" customHeight="1" x14ac:dyDescent="0.2">
      <c r="A364" s="27"/>
      <c r="B364" s="28">
        <f>COUNTA(B321:B363)</f>
        <v>43</v>
      </c>
      <c r="C364" s="27"/>
      <c r="D364" s="67"/>
      <c r="E364" s="45">
        <f>SUM(E321:E363)</f>
        <v>64282.007600000012</v>
      </c>
      <c r="F364" s="27"/>
      <c r="G364" s="27"/>
      <c r="H364" s="27"/>
      <c r="I364" s="27"/>
      <c r="J364" s="27"/>
    </row>
    <row r="365" spans="1:10" ht="12.75" customHeight="1" x14ac:dyDescent="0.2">
      <c r="A365" s="27"/>
      <c r="B365" s="28"/>
      <c r="C365" s="27"/>
      <c r="D365" s="67"/>
      <c r="E365" s="45"/>
      <c r="F365" s="27"/>
      <c r="G365" s="27"/>
      <c r="H365" s="27"/>
      <c r="I365" s="27"/>
      <c r="J365" s="27"/>
    </row>
    <row r="366" spans="1:10" ht="12.75" customHeight="1" x14ac:dyDescent="0.2">
      <c r="A366" s="109" t="s">
        <v>812</v>
      </c>
      <c r="B366" s="109" t="s">
        <v>813</v>
      </c>
      <c r="C366" s="109" t="s">
        <v>814</v>
      </c>
      <c r="D366" s="109">
        <v>1</v>
      </c>
      <c r="E366" s="239">
        <v>0.24</v>
      </c>
      <c r="F366" s="109" t="s">
        <v>30</v>
      </c>
      <c r="G366" s="109">
        <v>34.395620000000001</v>
      </c>
      <c r="H366" s="109">
        <v>-119.71173</v>
      </c>
      <c r="I366" s="109">
        <v>34.396030000000003</v>
      </c>
      <c r="J366" s="109">
        <v>-119.71594</v>
      </c>
    </row>
    <row r="367" spans="1:10" ht="12.75" customHeight="1" x14ac:dyDescent="0.2">
      <c r="A367" s="63" t="s">
        <v>812</v>
      </c>
      <c r="B367" s="63" t="s">
        <v>815</v>
      </c>
      <c r="C367" s="63" t="s">
        <v>816</v>
      </c>
      <c r="D367" s="63">
        <v>1</v>
      </c>
      <c r="E367" s="239">
        <v>11457.6</v>
      </c>
      <c r="F367" s="63" t="s">
        <v>30</v>
      </c>
      <c r="G367" s="63">
        <v>34.404409999999999</v>
      </c>
      <c r="H367" s="63">
        <v>-119.752</v>
      </c>
      <c r="I367" s="63">
        <v>34.39808</v>
      </c>
      <c r="J367" s="63">
        <v>-119.73363000000001</v>
      </c>
    </row>
    <row r="368" spans="1:10" ht="12.75" customHeight="1" x14ac:dyDescent="0.2">
      <c r="A368" s="109" t="s">
        <v>812</v>
      </c>
      <c r="B368" s="109" t="s">
        <v>817</v>
      </c>
      <c r="C368" s="109" t="s">
        <v>818</v>
      </c>
      <c r="D368" s="109">
        <v>1</v>
      </c>
      <c r="E368" s="239">
        <v>0.12</v>
      </c>
      <c r="F368" s="109" t="s">
        <v>30</v>
      </c>
      <c r="G368" s="109">
        <v>34.47</v>
      </c>
      <c r="H368" s="109">
        <v>-120.11854</v>
      </c>
      <c r="I368" s="109">
        <v>34.470370000000003</v>
      </c>
      <c r="J368" s="109">
        <v>-120.12054000000001</v>
      </c>
    </row>
    <row r="369" spans="1:10" ht="12.75" customHeight="1" x14ac:dyDescent="0.2">
      <c r="A369" s="63" t="s">
        <v>812</v>
      </c>
      <c r="B369" s="63" t="s">
        <v>819</v>
      </c>
      <c r="C369" s="63" t="s">
        <v>820</v>
      </c>
      <c r="D369" s="63">
        <v>1</v>
      </c>
      <c r="E369" s="239">
        <v>11088</v>
      </c>
      <c r="F369" s="63" t="s">
        <v>30</v>
      </c>
      <c r="G369" s="63">
        <v>34.417200000000001</v>
      </c>
      <c r="H369" s="63">
        <v>-119.65246999999999</v>
      </c>
      <c r="I369" s="63">
        <v>34.416049999999998</v>
      </c>
      <c r="J369" s="63">
        <v>-119.64063</v>
      </c>
    </row>
    <row r="370" spans="1:10" ht="12.75" customHeight="1" x14ac:dyDescent="0.2">
      <c r="A370" s="109" t="s">
        <v>812</v>
      </c>
      <c r="B370" s="109" t="s">
        <v>821</v>
      </c>
      <c r="C370" s="109" t="s">
        <v>822</v>
      </c>
      <c r="D370" s="109">
        <v>1</v>
      </c>
      <c r="E370" s="239">
        <v>0.17</v>
      </c>
      <c r="F370" s="109" t="s">
        <v>30</v>
      </c>
      <c r="G370" s="109">
        <v>34.407110000000003</v>
      </c>
      <c r="H370" s="109">
        <v>-119.84296999999999</v>
      </c>
      <c r="I370" s="109">
        <v>34.404919999999997</v>
      </c>
      <c r="J370" s="109">
        <v>-119.84419</v>
      </c>
    </row>
    <row r="371" spans="1:10" ht="12.75" customHeight="1" x14ac:dyDescent="0.2">
      <c r="A371" s="109" t="s">
        <v>812</v>
      </c>
      <c r="B371" s="109" t="s">
        <v>823</v>
      </c>
      <c r="C371" s="109" t="s">
        <v>824</v>
      </c>
      <c r="D371" s="109">
        <v>1</v>
      </c>
      <c r="E371" s="239">
        <v>1</v>
      </c>
      <c r="F371" s="109" t="s">
        <v>30</v>
      </c>
      <c r="G371" s="109">
        <v>34.390419999999999</v>
      </c>
      <c r="H371" s="109">
        <v>-119.52036</v>
      </c>
      <c r="I371" s="109">
        <v>34.39517</v>
      </c>
      <c r="J371" s="109">
        <v>-119.52901</v>
      </c>
    </row>
    <row r="372" spans="1:10" ht="12.75" customHeight="1" x14ac:dyDescent="0.2">
      <c r="A372" s="63" t="s">
        <v>812</v>
      </c>
      <c r="B372" s="63" t="s">
        <v>825</v>
      </c>
      <c r="C372" s="63" t="s">
        <v>826</v>
      </c>
      <c r="D372" s="63">
        <v>1</v>
      </c>
      <c r="E372" s="239">
        <v>5121.6000000000004</v>
      </c>
      <c r="F372" s="63" t="s">
        <v>30</v>
      </c>
      <c r="G372" s="63">
        <v>34.390410000000003</v>
      </c>
      <c r="H372" s="63">
        <v>-119.52036</v>
      </c>
      <c r="I372" s="63">
        <v>34.387390000000003</v>
      </c>
      <c r="J372" s="63">
        <v>-119.51318000000001</v>
      </c>
    </row>
    <row r="373" spans="1:10" ht="12.75" customHeight="1" x14ac:dyDescent="0.2">
      <c r="A373" s="63" t="s">
        <v>812</v>
      </c>
      <c r="B373" s="63" t="s">
        <v>827</v>
      </c>
      <c r="C373" s="63" t="s">
        <v>828</v>
      </c>
      <c r="D373" s="63">
        <v>1</v>
      </c>
      <c r="E373" s="239">
        <v>11246.4</v>
      </c>
      <c r="F373" s="63" t="s">
        <v>30</v>
      </c>
      <c r="G373" s="63">
        <v>34.407809999999998</v>
      </c>
      <c r="H373" s="63">
        <v>-119.87918999999999</v>
      </c>
      <c r="I373" s="63">
        <v>34.407330000000002</v>
      </c>
      <c r="J373" s="63">
        <v>-119.87744000000001</v>
      </c>
    </row>
    <row r="374" spans="1:10" ht="12.75" customHeight="1" x14ac:dyDescent="0.2">
      <c r="A374" s="109" t="s">
        <v>812</v>
      </c>
      <c r="B374" s="109" t="s">
        <v>829</v>
      </c>
      <c r="C374" s="109" t="s">
        <v>830</v>
      </c>
      <c r="D374" s="109">
        <v>1</v>
      </c>
      <c r="E374" s="239">
        <v>0.56999999999999995</v>
      </c>
      <c r="F374" s="109" t="s">
        <v>30</v>
      </c>
      <c r="G374" s="109">
        <v>34.404919999999997</v>
      </c>
      <c r="H374" s="109">
        <v>-119.84419</v>
      </c>
      <c r="I374" s="109">
        <v>34.408140000000003</v>
      </c>
      <c r="J374" s="109">
        <v>-119.85321999999999</v>
      </c>
    </row>
    <row r="375" spans="1:10" ht="12.75" customHeight="1" x14ac:dyDescent="0.2">
      <c r="A375" s="109" t="s">
        <v>812</v>
      </c>
      <c r="B375" s="109" t="s">
        <v>831</v>
      </c>
      <c r="C375" s="109" t="s">
        <v>832</v>
      </c>
      <c r="D375" s="109">
        <v>1</v>
      </c>
      <c r="E375" s="239">
        <v>0.5</v>
      </c>
      <c r="F375" s="109" t="s">
        <v>30</v>
      </c>
      <c r="G375" s="109">
        <v>34.409280000000003</v>
      </c>
      <c r="H375" s="109">
        <v>-119.86947000000001</v>
      </c>
      <c r="I375" s="109">
        <v>34.407499999999999</v>
      </c>
      <c r="J375" s="109">
        <v>-119.87761</v>
      </c>
    </row>
    <row r="376" spans="1:10" ht="12.75" customHeight="1" x14ac:dyDescent="0.2">
      <c r="A376" s="63" t="s">
        <v>812</v>
      </c>
      <c r="B376" s="63" t="s">
        <v>833</v>
      </c>
      <c r="C376" s="63" t="s">
        <v>834</v>
      </c>
      <c r="D376" s="63">
        <v>1</v>
      </c>
      <c r="E376" s="239">
        <v>5280</v>
      </c>
      <c r="F376" s="63" t="s">
        <v>30</v>
      </c>
      <c r="G376" s="63">
        <v>34.411270000000002</v>
      </c>
      <c r="H376" s="63">
        <v>-119.68769</v>
      </c>
      <c r="I376" s="63">
        <v>34.416800000000002</v>
      </c>
      <c r="J376" s="63">
        <v>-119.66338</v>
      </c>
    </row>
    <row r="377" spans="1:10" ht="12.75" customHeight="1" x14ac:dyDescent="0.2">
      <c r="A377" s="63" t="s">
        <v>812</v>
      </c>
      <c r="B377" s="63" t="s">
        <v>835</v>
      </c>
      <c r="C377" s="63" t="s">
        <v>836</v>
      </c>
      <c r="D377" s="63">
        <v>1</v>
      </c>
      <c r="E377" s="239">
        <v>3960</v>
      </c>
      <c r="F377" s="63" t="s">
        <v>30</v>
      </c>
      <c r="G377" s="63">
        <v>34.462699999999998</v>
      </c>
      <c r="H377" s="63">
        <v>-120.04491</v>
      </c>
      <c r="I377" s="63">
        <v>34.46114</v>
      </c>
      <c r="J377" s="63">
        <v>-120.01296000000001</v>
      </c>
    </row>
    <row r="378" spans="1:10" ht="12.75" customHeight="1" x14ac:dyDescent="0.2">
      <c r="A378" s="109" t="s">
        <v>812</v>
      </c>
      <c r="B378" s="109" t="s">
        <v>837</v>
      </c>
      <c r="C378" s="109" t="s">
        <v>838</v>
      </c>
      <c r="D378" s="109">
        <v>1</v>
      </c>
      <c r="E378" s="239">
        <v>0.88</v>
      </c>
      <c r="F378" s="109" t="s">
        <v>30</v>
      </c>
      <c r="G378" s="109">
        <v>34.410139999999998</v>
      </c>
      <c r="H378" s="109">
        <v>-119.88186</v>
      </c>
      <c r="I378" s="109">
        <v>34.42022</v>
      </c>
      <c r="J378" s="109">
        <v>-119.89328</v>
      </c>
    </row>
    <row r="379" spans="1:10" ht="12.75" customHeight="1" x14ac:dyDescent="0.2">
      <c r="A379" s="63" t="s">
        <v>812</v>
      </c>
      <c r="B379" s="63" t="s">
        <v>839</v>
      </c>
      <c r="C379" s="63" t="s">
        <v>1091</v>
      </c>
      <c r="D379" s="63">
        <v>1</v>
      </c>
      <c r="E379" s="239">
        <v>6336</v>
      </c>
      <c r="F379" s="63" t="s">
        <v>30</v>
      </c>
      <c r="G379" s="63">
        <v>34.46846</v>
      </c>
      <c r="H379" s="63">
        <v>-120.24323</v>
      </c>
      <c r="I379" s="63">
        <v>34.470550000000003</v>
      </c>
      <c r="J379" s="63">
        <v>-120.20793999999999</v>
      </c>
    </row>
    <row r="380" spans="1:10" ht="12.75" customHeight="1" x14ac:dyDescent="0.2">
      <c r="A380" s="63" t="s">
        <v>812</v>
      </c>
      <c r="B380" s="63" t="s">
        <v>841</v>
      </c>
      <c r="C380" s="63" t="s">
        <v>842</v>
      </c>
      <c r="D380" s="63">
        <v>1</v>
      </c>
      <c r="E380" s="239">
        <v>3696</v>
      </c>
      <c r="F380" s="63" t="s">
        <v>30</v>
      </c>
      <c r="G380" s="63">
        <v>34.414729999999999</v>
      </c>
      <c r="H380" s="63">
        <v>-119.83783</v>
      </c>
      <c r="I380" s="63">
        <v>34.417180000000002</v>
      </c>
      <c r="J380" s="63">
        <v>-119.82141</v>
      </c>
    </row>
    <row r="381" spans="1:10" ht="12.75" customHeight="1" x14ac:dyDescent="0.2">
      <c r="A381" s="63" t="s">
        <v>812</v>
      </c>
      <c r="B381" s="63" t="s">
        <v>843</v>
      </c>
      <c r="C381" s="63" t="s">
        <v>844</v>
      </c>
      <c r="D381" s="63">
        <v>1</v>
      </c>
      <c r="E381" s="239">
        <v>12566.4</v>
      </c>
      <c r="F381" s="63" t="s">
        <v>30</v>
      </c>
      <c r="G381" s="63">
        <v>34.969380000000001</v>
      </c>
      <c r="H381" s="63">
        <v>-120.64982999999999</v>
      </c>
      <c r="I381" s="63">
        <v>34.939950000000003</v>
      </c>
      <c r="J381" s="63">
        <v>-120.65904</v>
      </c>
    </row>
    <row r="382" spans="1:10" ht="12.75" customHeight="1" x14ac:dyDescent="0.2">
      <c r="A382" s="63" t="s">
        <v>812</v>
      </c>
      <c r="B382" s="63" t="s">
        <v>845</v>
      </c>
      <c r="C382" s="63" t="s">
        <v>846</v>
      </c>
      <c r="D382" s="63">
        <v>1</v>
      </c>
      <c r="E382" s="239">
        <v>5491.2</v>
      </c>
      <c r="F382" s="63" t="s">
        <v>30</v>
      </c>
      <c r="G382" s="63">
        <v>34.416049999999998</v>
      </c>
      <c r="H382" s="63">
        <v>-119.64063</v>
      </c>
      <c r="I382" s="63">
        <v>34.417769999999997</v>
      </c>
      <c r="J382" s="63">
        <v>-119.63263000000001</v>
      </c>
    </row>
    <row r="383" spans="1:10" ht="12.75" customHeight="1" x14ac:dyDescent="0.2">
      <c r="A383" s="109" t="s">
        <v>812</v>
      </c>
      <c r="B383" s="109" t="s">
        <v>847</v>
      </c>
      <c r="C383" s="109" t="s">
        <v>848</v>
      </c>
      <c r="D383" s="109">
        <v>1</v>
      </c>
      <c r="E383" s="239">
        <v>0.64</v>
      </c>
      <c r="F383" s="109" t="s">
        <v>30</v>
      </c>
      <c r="G383" s="109">
        <v>34.428919999999998</v>
      </c>
      <c r="H383" s="109">
        <v>-119.91331</v>
      </c>
      <c r="I383" s="109">
        <v>34.433579999999999</v>
      </c>
      <c r="J383" s="109">
        <v>-119.92297000000001</v>
      </c>
    </row>
    <row r="384" spans="1:10" ht="12.75" customHeight="1" x14ac:dyDescent="0.2">
      <c r="A384" s="63" t="s">
        <v>812</v>
      </c>
      <c r="B384" s="63" t="s">
        <v>849</v>
      </c>
      <c r="C384" s="63" t="s">
        <v>1092</v>
      </c>
      <c r="D384" s="63">
        <v>1</v>
      </c>
      <c r="E384" s="239"/>
      <c r="F384" s="63" t="s">
        <v>30</v>
      </c>
      <c r="G384" s="63">
        <v>34.41675</v>
      </c>
      <c r="H384" s="63">
        <v>-119.7863</v>
      </c>
      <c r="I384" s="63">
        <v>34.411529999999999</v>
      </c>
      <c r="J384" s="63">
        <v>-119.77298</v>
      </c>
    </row>
    <row r="385" spans="1:10" ht="12.75" customHeight="1" x14ac:dyDescent="0.2">
      <c r="A385" s="109" t="s">
        <v>812</v>
      </c>
      <c r="B385" s="109" t="s">
        <v>851</v>
      </c>
      <c r="C385" s="109" t="s">
        <v>852</v>
      </c>
      <c r="D385" s="109">
        <v>1</v>
      </c>
      <c r="E385" s="239">
        <v>0.98</v>
      </c>
      <c r="F385" s="109" t="s">
        <v>30</v>
      </c>
      <c r="G385" s="109">
        <v>34.408140000000003</v>
      </c>
      <c r="H385" s="109">
        <v>-119.85321999999999</v>
      </c>
      <c r="I385" s="109">
        <v>34.409280000000003</v>
      </c>
      <c r="J385" s="109">
        <v>-119.86947000000001</v>
      </c>
    </row>
    <row r="386" spans="1:10" ht="12.75" customHeight="1" x14ac:dyDescent="0.2">
      <c r="A386" s="63" t="s">
        <v>812</v>
      </c>
      <c r="B386" s="63" t="s">
        <v>853</v>
      </c>
      <c r="C386" s="63" t="s">
        <v>854</v>
      </c>
      <c r="D386" s="63">
        <v>1</v>
      </c>
      <c r="E386" s="239"/>
      <c r="F386" s="63" t="s">
        <v>30</v>
      </c>
      <c r="G386" s="63">
        <v>34.51247</v>
      </c>
      <c r="H386" s="63">
        <v>-120.50358</v>
      </c>
      <c r="I386" s="63">
        <v>34.496220000000001</v>
      </c>
      <c r="J386" s="63">
        <v>-120.49952</v>
      </c>
    </row>
    <row r="387" spans="1:10" ht="12.75" customHeight="1" x14ac:dyDescent="0.2">
      <c r="A387" s="63" t="s">
        <v>812</v>
      </c>
      <c r="B387" s="63" t="s">
        <v>855</v>
      </c>
      <c r="C387" s="63" t="s">
        <v>856</v>
      </c>
      <c r="D387" s="63">
        <v>1</v>
      </c>
      <c r="E387" s="239">
        <v>1161.5999999999999</v>
      </c>
      <c r="F387" s="63" t="s">
        <v>30</v>
      </c>
      <c r="G387" s="63">
        <v>34.398919999999997</v>
      </c>
      <c r="H387" s="63">
        <v>-119.70261000000001</v>
      </c>
      <c r="I387" s="63">
        <v>34.403109999999998</v>
      </c>
      <c r="J387" s="63">
        <v>-119.69256</v>
      </c>
    </row>
    <row r="388" spans="1:10" ht="12.75" customHeight="1" x14ac:dyDescent="0.2">
      <c r="A388" s="109" t="s">
        <v>812</v>
      </c>
      <c r="B388" s="109" t="s">
        <v>857</v>
      </c>
      <c r="C388" s="109" t="s">
        <v>858</v>
      </c>
      <c r="D388" s="109">
        <v>1</v>
      </c>
      <c r="E388" s="239">
        <v>0.71</v>
      </c>
      <c r="F388" s="109" t="s">
        <v>30</v>
      </c>
      <c r="G388" s="109">
        <v>34.412689999999998</v>
      </c>
      <c r="H388" s="109">
        <v>-119.57758</v>
      </c>
      <c r="I388" s="109">
        <v>34.416640000000001</v>
      </c>
      <c r="J388" s="109">
        <v>-119.58878</v>
      </c>
    </row>
    <row r="389" spans="1:10" ht="12.75" customHeight="1" x14ac:dyDescent="0.2">
      <c r="A389" s="109" t="s">
        <v>812</v>
      </c>
      <c r="B389" s="109" t="s">
        <v>859</v>
      </c>
      <c r="C389" s="109" t="s">
        <v>860</v>
      </c>
      <c r="D389" s="109">
        <v>1</v>
      </c>
      <c r="E389" s="239">
        <v>0.19</v>
      </c>
      <c r="F389" s="109" t="s">
        <v>30</v>
      </c>
      <c r="G389" s="109">
        <v>34.396000000000001</v>
      </c>
      <c r="H389" s="109">
        <v>-119.72897</v>
      </c>
      <c r="I389" s="109">
        <v>34.397109999999998</v>
      </c>
      <c r="J389" s="109">
        <v>-119.73184999999999</v>
      </c>
    </row>
    <row r="390" spans="1:10" ht="12.75" customHeight="1" x14ac:dyDescent="0.2">
      <c r="A390" s="109" t="s">
        <v>812</v>
      </c>
      <c r="B390" s="109" t="s">
        <v>861</v>
      </c>
      <c r="C390" s="109" t="s">
        <v>862</v>
      </c>
      <c r="D390" s="109">
        <v>1</v>
      </c>
      <c r="E390" s="239">
        <v>0.65</v>
      </c>
      <c r="F390" s="109" t="s">
        <v>30</v>
      </c>
      <c r="G390" s="109">
        <v>34.41854</v>
      </c>
      <c r="H390" s="109">
        <v>-119.62137</v>
      </c>
      <c r="I390" s="109">
        <v>34.418210000000002</v>
      </c>
      <c r="J390" s="109">
        <v>-119.63218000000001</v>
      </c>
    </row>
    <row r="391" spans="1:10" ht="12.75" customHeight="1" x14ac:dyDescent="0.2">
      <c r="A391" s="109" t="s">
        <v>812</v>
      </c>
      <c r="B391" s="109" t="s">
        <v>863</v>
      </c>
      <c r="C391" s="109" t="s">
        <v>620</v>
      </c>
      <c r="D391" s="109">
        <v>1</v>
      </c>
      <c r="E391" s="239">
        <v>1.57</v>
      </c>
      <c r="F391" s="109" t="s">
        <v>30</v>
      </c>
      <c r="G391" s="109">
        <v>34.688400000000001</v>
      </c>
      <c r="H391" s="109">
        <v>-120.60543</v>
      </c>
      <c r="I391" s="109">
        <v>34.710259999999998</v>
      </c>
      <c r="J391" s="109">
        <v>-120.60214000000001</v>
      </c>
    </row>
    <row r="392" spans="1:10" ht="12.75" customHeight="1" x14ac:dyDescent="0.2">
      <c r="A392" s="109" t="s">
        <v>812</v>
      </c>
      <c r="B392" s="109" t="s">
        <v>864</v>
      </c>
      <c r="C392" s="109" t="s">
        <v>865</v>
      </c>
      <c r="D392" s="109">
        <v>1</v>
      </c>
      <c r="E392" s="239">
        <v>0.88</v>
      </c>
      <c r="F392" s="109" t="s">
        <v>30</v>
      </c>
      <c r="G392" s="109">
        <v>34.409640000000003</v>
      </c>
      <c r="H392" s="109">
        <v>-119.55347</v>
      </c>
      <c r="I392" s="109">
        <v>34.414940000000001</v>
      </c>
      <c r="J392" s="109">
        <v>-119.56694</v>
      </c>
    </row>
    <row r="393" spans="1:10" ht="12.75" customHeight="1" x14ac:dyDescent="0.2">
      <c r="A393" s="63" t="s">
        <v>812</v>
      </c>
      <c r="B393" s="63" t="s">
        <v>866</v>
      </c>
      <c r="C393" s="63" t="s">
        <v>867</v>
      </c>
      <c r="D393" s="63">
        <v>1</v>
      </c>
      <c r="E393" s="239">
        <v>2006.4</v>
      </c>
      <c r="F393" s="63" t="s">
        <v>30</v>
      </c>
      <c r="G393" s="63">
        <v>34.46049</v>
      </c>
      <c r="H393" s="63">
        <v>-120.08412</v>
      </c>
      <c r="I393" s="63">
        <v>34.462699999999998</v>
      </c>
      <c r="J393" s="63">
        <v>-120.04491</v>
      </c>
    </row>
    <row r="394" spans="1:10" ht="12.75" customHeight="1" x14ac:dyDescent="0.2">
      <c r="A394" s="109" t="s">
        <v>812</v>
      </c>
      <c r="B394" s="109" t="s">
        <v>868</v>
      </c>
      <c r="C394" s="109" t="s">
        <v>869</v>
      </c>
      <c r="D394" s="109">
        <v>1</v>
      </c>
      <c r="E394" s="239">
        <v>1.0900000000000001</v>
      </c>
      <c r="F394" s="109" t="s">
        <v>30</v>
      </c>
      <c r="G394" s="109">
        <v>34.373339999999999</v>
      </c>
      <c r="H394" s="109">
        <v>-119.47693</v>
      </c>
      <c r="I394" s="109">
        <v>34.38288</v>
      </c>
      <c r="J394" s="109">
        <v>-119.49045</v>
      </c>
    </row>
    <row r="395" spans="1:10" ht="12.75" customHeight="1" x14ac:dyDescent="0.2">
      <c r="A395" s="109" t="s">
        <v>812</v>
      </c>
      <c r="B395" s="109" t="s">
        <v>870</v>
      </c>
      <c r="C395" s="109" t="s">
        <v>871</v>
      </c>
      <c r="D395" s="109">
        <v>1</v>
      </c>
      <c r="E395" s="239">
        <v>0.22</v>
      </c>
      <c r="F395" s="109" t="s">
        <v>30</v>
      </c>
      <c r="G395" s="109">
        <v>34.407809999999998</v>
      </c>
      <c r="H395" s="109">
        <v>-119.87918999999999</v>
      </c>
      <c r="I395" s="109">
        <v>34.410139999999998</v>
      </c>
      <c r="J395" s="109">
        <v>-119.88186</v>
      </c>
    </row>
    <row r="396" spans="1:10" ht="12.75" customHeight="1" x14ac:dyDescent="0.2">
      <c r="A396" s="109" t="s">
        <v>812</v>
      </c>
      <c r="B396" s="109" t="s">
        <v>872</v>
      </c>
      <c r="C396" s="109" t="s">
        <v>873</v>
      </c>
      <c r="D396" s="109">
        <v>1</v>
      </c>
      <c r="E396" s="239">
        <v>0.47</v>
      </c>
      <c r="F396" s="109" t="s">
        <v>30</v>
      </c>
      <c r="G396" s="109">
        <v>34.40493</v>
      </c>
      <c r="H396" s="109">
        <v>-119.54765999999999</v>
      </c>
      <c r="I396" s="109">
        <v>34.409640000000003</v>
      </c>
      <c r="J396" s="109">
        <v>-119.55347</v>
      </c>
    </row>
    <row r="397" spans="1:10" ht="12.75" customHeight="1" x14ac:dyDescent="0.2">
      <c r="A397" s="63" t="s">
        <v>812</v>
      </c>
      <c r="B397" s="63" t="s">
        <v>874</v>
      </c>
      <c r="C397" s="63" t="s">
        <v>875</v>
      </c>
      <c r="D397" s="63">
        <v>1</v>
      </c>
      <c r="E397" s="239">
        <v>2904</v>
      </c>
      <c r="F397" s="63" t="s">
        <v>30</v>
      </c>
      <c r="G397" s="63">
        <v>34.419910000000002</v>
      </c>
      <c r="H397" s="63">
        <v>-119.60636</v>
      </c>
      <c r="I397" s="63">
        <v>34.416629999999998</v>
      </c>
      <c r="J397" s="63">
        <v>-119.58877</v>
      </c>
    </row>
    <row r="398" spans="1:10" ht="12.75" customHeight="1" x14ac:dyDescent="0.2">
      <c r="A398" s="109" t="s">
        <v>812</v>
      </c>
      <c r="B398" s="109" t="s">
        <v>876</v>
      </c>
      <c r="C398" s="109" t="s">
        <v>877</v>
      </c>
      <c r="D398" s="109">
        <v>1</v>
      </c>
      <c r="E398" s="239">
        <v>3.3</v>
      </c>
      <c r="F398" s="109" t="s">
        <v>30</v>
      </c>
      <c r="G398" s="109">
        <v>34.642769999999999</v>
      </c>
      <c r="H398" s="109">
        <v>-120.62218</v>
      </c>
      <c r="I398" s="109">
        <v>34.688400000000001</v>
      </c>
      <c r="J398" s="109">
        <v>-120.60543</v>
      </c>
    </row>
    <row r="399" spans="1:10" ht="12.75" customHeight="1" x14ac:dyDescent="0.2">
      <c r="A399" s="110" t="s">
        <v>812</v>
      </c>
      <c r="B399" s="110" t="s">
        <v>878</v>
      </c>
      <c r="C399" s="110" t="s">
        <v>879</v>
      </c>
      <c r="D399" s="110">
        <v>1</v>
      </c>
      <c r="E399" s="240">
        <v>0.3</v>
      </c>
      <c r="F399" s="110" t="s">
        <v>30</v>
      </c>
      <c r="G399" s="110">
        <v>34.411279999999998</v>
      </c>
      <c r="H399" s="110">
        <v>-119.68769</v>
      </c>
      <c r="I399" s="110">
        <v>34.408270000000002</v>
      </c>
      <c r="J399" s="110">
        <v>-119.69134</v>
      </c>
    </row>
    <row r="400" spans="1:10" ht="12.75" customHeight="1" x14ac:dyDescent="0.2">
      <c r="A400" s="27"/>
      <c r="B400" s="28">
        <f>COUNTA(B366:B399)</f>
        <v>34</v>
      </c>
      <c r="C400" s="27"/>
      <c r="D400" s="67"/>
      <c r="E400" s="45">
        <f>SUM(E366:E399)</f>
        <v>82329.680000000008</v>
      </c>
      <c r="F400" s="27"/>
      <c r="G400" s="27"/>
      <c r="H400" s="27"/>
      <c r="I400" s="27"/>
      <c r="J400" s="27"/>
    </row>
    <row r="401" spans="1:10" ht="12.75" customHeight="1" x14ac:dyDescent="0.2">
      <c r="A401" s="27"/>
      <c r="B401" s="28"/>
      <c r="C401" s="27"/>
      <c r="D401" s="67"/>
      <c r="E401" s="45"/>
      <c r="F401" s="27"/>
      <c r="G401" s="27"/>
      <c r="H401" s="27"/>
      <c r="I401" s="27"/>
      <c r="J401" s="27"/>
    </row>
    <row r="402" spans="1:10" ht="12.75" customHeight="1" x14ac:dyDescent="0.2">
      <c r="A402" s="109" t="s">
        <v>880</v>
      </c>
      <c r="B402" s="109" t="s">
        <v>881</v>
      </c>
      <c r="C402" s="109" t="s">
        <v>882</v>
      </c>
      <c r="D402" s="109">
        <v>1</v>
      </c>
      <c r="E402" s="239">
        <v>0.5</v>
      </c>
      <c r="F402" s="109" t="s">
        <v>30</v>
      </c>
      <c r="G402" s="109">
        <v>36.951949999999997</v>
      </c>
      <c r="H402" s="109">
        <v>-121.88231</v>
      </c>
      <c r="I402" s="109">
        <v>36.95664</v>
      </c>
      <c r="J402" s="109">
        <v>-121.88822999999999</v>
      </c>
    </row>
    <row r="403" spans="1:10" ht="12.75" customHeight="1" x14ac:dyDescent="0.2">
      <c r="A403" s="63" t="s">
        <v>880</v>
      </c>
      <c r="B403" s="63" t="s">
        <v>883</v>
      </c>
      <c r="C403" s="63" t="s">
        <v>884</v>
      </c>
      <c r="D403" s="63">
        <v>1</v>
      </c>
      <c r="E403" s="239"/>
      <c r="F403" s="63" t="s">
        <v>30</v>
      </c>
      <c r="G403" s="63">
        <v>36.971049999999998</v>
      </c>
      <c r="H403" s="63">
        <v>-121.95343</v>
      </c>
      <c r="I403" s="63">
        <v>36.97175</v>
      </c>
      <c r="J403" s="63">
        <v>-121.94999</v>
      </c>
    </row>
    <row r="404" spans="1:10" ht="12.75" customHeight="1" x14ac:dyDescent="0.2">
      <c r="A404" s="109" t="s">
        <v>880</v>
      </c>
      <c r="B404" s="109" t="s">
        <v>885</v>
      </c>
      <c r="C404" s="109" t="s">
        <v>886</v>
      </c>
      <c r="D404" s="109">
        <v>1</v>
      </c>
      <c r="E404" s="239">
        <v>0.33</v>
      </c>
      <c r="F404" s="109" t="s">
        <v>30</v>
      </c>
      <c r="G404" s="109">
        <v>36.957329999999999</v>
      </c>
      <c r="H404" s="109">
        <v>-121.98144000000001</v>
      </c>
      <c r="I404" s="109">
        <v>36.960120000000003</v>
      </c>
      <c r="J404" s="109">
        <v>-121.98797</v>
      </c>
    </row>
    <row r="405" spans="1:10" ht="12.75" customHeight="1" x14ac:dyDescent="0.2">
      <c r="A405" s="63" t="s">
        <v>880</v>
      </c>
      <c r="B405" s="63" t="s">
        <v>887</v>
      </c>
      <c r="C405" s="63" t="s">
        <v>888</v>
      </c>
      <c r="D405" s="63">
        <v>1</v>
      </c>
      <c r="E405" s="239"/>
      <c r="F405" s="63" t="s">
        <v>30</v>
      </c>
      <c r="G405" s="63">
        <v>36.957140000000003</v>
      </c>
      <c r="H405" s="63">
        <v>-122.02539</v>
      </c>
      <c r="I405" s="63">
        <v>36.962000000000003</v>
      </c>
      <c r="J405" s="63">
        <v>-122.02296</v>
      </c>
    </row>
    <row r="406" spans="1:10" ht="12.75" customHeight="1" x14ac:dyDescent="0.2">
      <c r="A406" s="109" t="s">
        <v>880</v>
      </c>
      <c r="B406" s="109" t="s">
        <v>889</v>
      </c>
      <c r="C406" s="109" t="s">
        <v>210</v>
      </c>
      <c r="D406" s="109">
        <v>1</v>
      </c>
      <c r="E406" s="239">
        <v>0.19</v>
      </c>
      <c r="F406" s="109" t="s">
        <v>30</v>
      </c>
      <c r="G406" s="109">
        <v>36.95664</v>
      </c>
      <c r="H406" s="109">
        <v>-121.88822999999999</v>
      </c>
      <c r="I406" s="109">
        <v>36.958669999999998</v>
      </c>
      <c r="J406" s="109">
        <v>-121.89055999999999</v>
      </c>
    </row>
    <row r="407" spans="1:10" ht="12.75" customHeight="1" x14ac:dyDescent="0.2">
      <c r="A407" s="109" t="s">
        <v>880</v>
      </c>
      <c r="B407" s="109" t="s">
        <v>890</v>
      </c>
      <c r="C407" s="109" t="s">
        <v>891</v>
      </c>
      <c r="D407" s="109">
        <v>1</v>
      </c>
      <c r="E407" s="239">
        <v>0.25</v>
      </c>
      <c r="F407" s="109" t="s">
        <v>30</v>
      </c>
      <c r="G407" s="109">
        <v>36.97101</v>
      </c>
      <c r="H407" s="109">
        <v>-121.95353</v>
      </c>
      <c r="I407" s="109">
        <v>36.967570000000002</v>
      </c>
      <c r="J407" s="109">
        <v>-121.95787</v>
      </c>
    </row>
    <row r="408" spans="1:10" ht="12.75" customHeight="1" x14ac:dyDescent="0.2">
      <c r="A408" s="109" t="s">
        <v>880</v>
      </c>
      <c r="B408" s="109" t="s">
        <v>892</v>
      </c>
      <c r="C408" s="109" t="s">
        <v>893</v>
      </c>
      <c r="D408" s="109">
        <v>1</v>
      </c>
      <c r="E408" s="239">
        <v>0.19</v>
      </c>
      <c r="F408" s="109" t="s">
        <v>30</v>
      </c>
      <c r="G408" s="109">
        <v>36.9514</v>
      </c>
      <c r="H408" s="109">
        <v>-122.0271</v>
      </c>
      <c r="I408" s="109">
        <v>36.951700000000002</v>
      </c>
      <c r="J408" s="109">
        <v>-122.0301</v>
      </c>
    </row>
    <row r="409" spans="1:10" ht="12.75" customHeight="1" x14ac:dyDescent="0.2">
      <c r="A409" s="63" t="s">
        <v>880</v>
      </c>
      <c r="B409" s="63" t="s">
        <v>894</v>
      </c>
      <c r="C409" s="63" t="s">
        <v>895</v>
      </c>
      <c r="D409" s="63">
        <v>1</v>
      </c>
      <c r="E409" s="239">
        <v>792</v>
      </c>
      <c r="F409" s="63" t="s">
        <v>30</v>
      </c>
      <c r="G409" s="63">
        <v>36.9621</v>
      </c>
      <c r="H409" s="63">
        <v>-122.02276999999999</v>
      </c>
      <c r="I409" s="63">
        <v>36.963209999999997</v>
      </c>
      <c r="J409" s="63">
        <v>-122.0124</v>
      </c>
    </row>
    <row r="410" spans="1:10" ht="12.75" customHeight="1" x14ac:dyDescent="0.2">
      <c r="A410" s="109" t="s">
        <v>880</v>
      </c>
      <c r="B410" s="109" t="s">
        <v>896</v>
      </c>
      <c r="C410" s="109" t="s">
        <v>897</v>
      </c>
      <c r="D410" s="109">
        <v>1</v>
      </c>
      <c r="E410" s="239">
        <v>1.73</v>
      </c>
      <c r="F410" s="109" t="s">
        <v>30</v>
      </c>
      <c r="G410" s="109">
        <v>36.90992</v>
      </c>
      <c r="H410" s="109">
        <v>-121.8485</v>
      </c>
      <c r="I410" s="109">
        <v>36.932259999999999</v>
      </c>
      <c r="J410" s="109">
        <v>-121.86322</v>
      </c>
    </row>
    <row r="411" spans="1:10" ht="12.75" customHeight="1" x14ac:dyDescent="0.2">
      <c r="A411" s="109" t="s">
        <v>880</v>
      </c>
      <c r="B411" s="109" t="s">
        <v>898</v>
      </c>
      <c r="C411" s="109" t="s">
        <v>899</v>
      </c>
      <c r="D411" s="109">
        <v>1</v>
      </c>
      <c r="E411" s="239">
        <v>0.19</v>
      </c>
      <c r="F411" s="109" t="s">
        <v>30</v>
      </c>
      <c r="G411" s="109">
        <v>36.952829999999999</v>
      </c>
      <c r="H411" s="109">
        <v>-122.03865</v>
      </c>
      <c r="I411" s="109">
        <v>36.952240000000003</v>
      </c>
      <c r="J411" s="109">
        <v>-122.04195</v>
      </c>
    </row>
    <row r="412" spans="1:10" ht="12.75" customHeight="1" x14ac:dyDescent="0.2">
      <c r="A412" s="109" t="s">
        <v>880</v>
      </c>
      <c r="B412" s="109" t="s">
        <v>900</v>
      </c>
      <c r="C412" s="109" t="s">
        <v>901</v>
      </c>
      <c r="D412" s="109">
        <v>1</v>
      </c>
      <c r="E412" s="239">
        <v>0.23</v>
      </c>
      <c r="F412" s="109" t="s">
        <v>30</v>
      </c>
      <c r="G412" s="109">
        <v>36.955590000000001</v>
      </c>
      <c r="H412" s="109">
        <v>-121.97787</v>
      </c>
      <c r="I412" s="109">
        <v>36.957329999999999</v>
      </c>
      <c r="J412" s="109">
        <v>-121.98144000000001</v>
      </c>
    </row>
    <row r="413" spans="1:10" ht="12.75" customHeight="1" x14ac:dyDescent="0.2">
      <c r="A413" s="109" t="s">
        <v>880</v>
      </c>
      <c r="B413" s="109" t="s">
        <v>902</v>
      </c>
      <c r="C413" s="109" t="s">
        <v>903</v>
      </c>
      <c r="D413" s="109">
        <v>1</v>
      </c>
      <c r="E413" s="239">
        <v>0.16</v>
      </c>
      <c r="F413" s="109" t="s">
        <v>30</v>
      </c>
      <c r="G413" s="109">
        <v>36.9495</v>
      </c>
      <c r="H413" s="109">
        <v>-122.0568</v>
      </c>
      <c r="I413" s="109">
        <v>36.950000000000003</v>
      </c>
      <c r="J413" s="109">
        <v>-122.0598</v>
      </c>
    </row>
    <row r="414" spans="1:10" ht="12.75" customHeight="1" x14ac:dyDescent="0.2">
      <c r="A414" s="109" t="s">
        <v>880</v>
      </c>
      <c r="B414" s="109" t="s">
        <v>904</v>
      </c>
      <c r="C414" s="109" t="s">
        <v>905</v>
      </c>
      <c r="D414" s="109">
        <v>1</v>
      </c>
      <c r="E414" s="239">
        <v>0</v>
      </c>
      <c r="F414" s="109" t="s">
        <v>30</v>
      </c>
      <c r="G414" s="109">
        <v>0</v>
      </c>
      <c r="H414" s="109">
        <v>0</v>
      </c>
      <c r="I414" s="109">
        <v>0</v>
      </c>
      <c r="J414" s="109">
        <v>0</v>
      </c>
    </row>
    <row r="415" spans="1:10" ht="12.75" customHeight="1" x14ac:dyDescent="0.2">
      <c r="A415" s="109" t="s">
        <v>880</v>
      </c>
      <c r="B415" s="109" t="s">
        <v>906</v>
      </c>
      <c r="C415" s="109" t="s">
        <v>907</v>
      </c>
      <c r="D415" s="109">
        <v>1</v>
      </c>
      <c r="E415" s="239">
        <v>0.4</v>
      </c>
      <c r="F415" s="109" t="s">
        <v>30</v>
      </c>
      <c r="G415" s="109">
        <v>36.977969999999999</v>
      </c>
      <c r="H415" s="109">
        <v>-121.93279</v>
      </c>
      <c r="I415" s="109">
        <v>36.977939999999997</v>
      </c>
      <c r="J415" s="109">
        <v>-121.93978</v>
      </c>
    </row>
    <row r="416" spans="1:10" ht="12.75" customHeight="1" x14ac:dyDescent="0.2">
      <c r="A416" s="109" t="s">
        <v>880</v>
      </c>
      <c r="B416" s="109" t="s">
        <v>908</v>
      </c>
      <c r="C416" s="109" t="s">
        <v>909</v>
      </c>
      <c r="D416" s="109">
        <v>1</v>
      </c>
      <c r="E416" s="239">
        <v>2.11</v>
      </c>
      <c r="F416" s="109" t="s">
        <v>30</v>
      </c>
      <c r="G416" s="109">
        <v>36.846850000000003</v>
      </c>
      <c r="H416" s="109">
        <v>-121.80829</v>
      </c>
      <c r="I416" s="109">
        <v>36.87424</v>
      </c>
      <c r="J416" s="109">
        <v>-121.82443000000001</v>
      </c>
    </row>
    <row r="417" spans="1:10" ht="12.75" customHeight="1" x14ac:dyDescent="0.2">
      <c r="A417" s="109" t="s">
        <v>880</v>
      </c>
      <c r="B417" s="109" t="s">
        <v>910</v>
      </c>
      <c r="C417" s="109" t="s">
        <v>911</v>
      </c>
      <c r="D417" s="109">
        <v>1</v>
      </c>
      <c r="E417" s="239">
        <v>1.38</v>
      </c>
      <c r="F417" s="109" t="s">
        <v>30</v>
      </c>
      <c r="G417" s="109">
        <v>36.967570000000002</v>
      </c>
      <c r="H417" s="109">
        <v>-121.95786</v>
      </c>
      <c r="I417" s="109">
        <v>36.954639999999998</v>
      </c>
      <c r="J417" s="109">
        <v>-121.97435</v>
      </c>
    </row>
    <row r="418" spans="1:10" ht="12.75" customHeight="1" x14ac:dyDescent="0.2">
      <c r="A418" s="63" t="s">
        <v>880</v>
      </c>
      <c r="B418" s="63" t="s">
        <v>912</v>
      </c>
      <c r="C418" s="63" t="s">
        <v>913</v>
      </c>
      <c r="D418" s="63">
        <v>1</v>
      </c>
      <c r="E418" s="239"/>
      <c r="F418" s="63" t="s">
        <v>30</v>
      </c>
      <c r="G418" s="63">
        <v>36.968699999999998</v>
      </c>
      <c r="H418" s="63">
        <v>-121.9066</v>
      </c>
      <c r="I418" s="63">
        <v>36.958669999999998</v>
      </c>
      <c r="J418" s="63">
        <v>-121.89057</v>
      </c>
    </row>
    <row r="419" spans="1:10" ht="12.75" customHeight="1" x14ac:dyDescent="0.2">
      <c r="A419" s="109" t="s">
        <v>880</v>
      </c>
      <c r="B419" s="109" t="s">
        <v>914</v>
      </c>
      <c r="C419" s="109" t="s">
        <v>915</v>
      </c>
      <c r="D419" s="109">
        <v>1</v>
      </c>
      <c r="E419" s="239">
        <v>0.27</v>
      </c>
      <c r="F419" s="109" t="s">
        <v>30</v>
      </c>
      <c r="G419" s="109">
        <v>37.00732</v>
      </c>
      <c r="H419" s="109">
        <v>-122.19226</v>
      </c>
      <c r="I419" s="109">
        <v>37.009900000000002</v>
      </c>
      <c r="J419" s="109">
        <v>-122.1957</v>
      </c>
    </row>
    <row r="420" spans="1:10" ht="12.75" customHeight="1" x14ac:dyDescent="0.2">
      <c r="A420" s="109" t="s">
        <v>880</v>
      </c>
      <c r="B420" s="109" t="s">
        <v>916</v>
      </c>
      <c r="C420" s="109" t="s">
        <v>917</v>
      </c>
      <c r="D420" s="109">
        <v>1</v>
      </c>
      <c r="E420" s="239">
        <v>0</v>
      </c>
      <c r="F420" s="109" t="s">
        <v>30</v>
      </c>
      <c r="G420" s="109">
        <v>0</v>
      </c>
      <c r="H420" s="109">
        <v>0</v>
      </c>
      <c r="I420" s="109">
        <v>0</v>
      </c>
      <c r="J420" s="109">
        <v>0</v>
      </c>
    </row>
    <row r="421" spans="1:10" ht="12.75" customHeight="1" x14ac:dyDescent="0.2">
      <c r="A421" s="109" t="s">
        <v>880</v>
      </c>
      <c r="B421" s="109" t="s">
        <v>918</v>
      </c>
      <c r="C421" s="109" t="s">
        <v>919</v>
      </c>
      <c r="D421" s="109">
        <v>1</v>
      </c>
      <c r="E421" s="239">
        <v>0.46</v>
      </c>
      <c r="F421" s="109" t="s">
        <v>30</v>
      </c>
      <c r="G421" s="109">
        <v>37.036850000000001</v>
      </c>
      <c r="H421" s="109">
        <v>-122.22852</v>
      </c>
      <c r="I421" s="109">
        <v>37.042160000000003</v>
      </c>
      <c r="J421" s="109">
        <v>-122.23278999999999</v>
      </c>
    </row>
    <row r="422" spans="1:10" ht="12.75" customHeight="1" x14ac:dyDescent="0.2">
      <c r="A422" s="109" t="s">
        <v>880</v>
      </c>
      <c r="B422" s="109" t="s">
        <v>920</v>
      </c>
      <c r="C422" s="109" t="s">
        <v>921</v>
      </c>
      <c r="D422" s="109">
        <v>1</v>
      </c>
      <c r="E422" s="239">
        <v>0.54</v>
      </c>
      <c r="F422" s="109" t="s">
        <v>30</v>
      </c>
      <c r="G422" s="109">
        <v>36.961559999999999</v>
      </c>
      <c r="H422" s="109">
        <v>-122.00301</v>
      </c>
      <c r="I422" s="109">
        <v>36.963200000000001</v>
      </c>
      <c r="J422" s="109">
        <v>-122.01203</v>
      </c>
    </row>
    <row r="423" spans="1:10" ht="12.75" customHeight="1" x14ac:dyDescent="0.2">
      <c r="A423" s="63" t="s">
        <v>880</v>
      </c>
      <c r="B423" s="63" t="s">
        <v>922</v>
      </c>
      <c r="C423" s="63" t="s">
        <v>923</v>
      </c>
      <c r="D423" s="63">
        <v>1</v>
      </c>
      <c r="E423" s="239"/>
      <c r="F423" s="63" t="s">
        <v>30</v>
      </c>
      <c r="G423" s="63">
        <v>36.975430000000003</v>
      </c>
      <c r="H423" s="63">
        <v>-121.92301</v>
      </c>
      <c r="I423" s="63">
        <v>36.968859999999999</v>
      </c>
      <c r="J423" s="63">
        <v>-121.92301</v>
      </c>
    </row>
    <row r="424" spans="1:10" ht="12.75" customHeight="1" x14ac:dyDescent="0.2">
      <c r="A424" s="109" t="s">
        <v>880</v>
      </c>
      <c r="B424" s="109" t="s">
        <v>924</v>
      </c>
      <c r="C424" s="109" t="s">
        <v>925</v>
      </c>
      <c r="D424" s="109">
        <v>1</v>
      </c>
      <c r="E424" s="239">
        <v>0.5</v>
      </c>
      <c r="F424" s="109" t="s">
        <v>30</v>
      </c>
      <c r="G424" s="109">
        <v>36.950139999999998</v>
      </c>
      <c r="H424" s="109">
        <v>-121.88001</v>
      </c>
      <c r="I424" s="109">
        <v>36.951949999999997</v>
      </c>
      <c r="J424" s="109">
        <v>-121.88231</v>
      </c>
    </row>
    <row r="425" spans="1:10" ht="12.75" customHeight="1" x14ac:dyDescent="0.2">
      <c r="A425" s="109" t="s">
        <v>880</v>
      </c>
      <c r="B425" s="109" t="s">
        <v>926</v>
      </c>
      <c r="C425" s="109" t="s">
        <v>927</v>
      </c>
      <c r="D425" s="109">
        <v>1</v>
      </c>
      <c r="E425" s="239">
        <v>0.03</v>
      </c>
      <c r="F425" s="109" t="s">
        <v>30</v>
      </c>
      <c r="G425" s="109">
        <v>36.960250000000002</v>
      </c>
      <c r="H425" s="109">
        <v>-121.98942</v>
      </c>
      <c r="I425" s="109">
        <v>36.960299999999997</v>
      </c>
      <c r="J425" s="109">
        <v>-121.99007</v>
      </c>
    </row>
    <row r="426" spans="1:10" ht="12.75" customHeight="1" x14ac:dyDescent="0.2">
      <c r="A426" s="109" t="s">
        <v>880</v>
      </c>
      <c r="B426" s="109" t="s">
        <v>928</v>
      </c>
      <c r="C426" s="109" t="s">
        <v>929</v>
      </c>
      <c r="D426" s="109">
        <v>1</v>
      </c>
      <c r="E426" s="239">
        <v>1.73</v>
      </c>
      <c r="F426" s="109" t="s">
        <v>30</v>
      </c>
      <c r="G426" s="109">
        <v>36.887709999999998</v>
      </c>
      <c r="H426" s="109">
        <v>-121.83344</v>
      </c>
      <c r="I426" s="109">
        <v>36.909910000000004</v>
      </c>
      <c r="J426" s="109">
        <v>-121.84851999999999</v>
      </c>
    </row>
    <row r="427" spans="1:10" ht="12.75" customHeight="1" x14ac:dyDescent="0.2">
      <c r="A427" s="109" t="s">
        <v>880</v>
      </c>
      <c r="B427" s="109" t="s">
        <v>930</v>
      </c>
      <c r="C427" s="109" t="s">
        <v>931</v>
      </c>
      <c r="D427" s="109">
        <v>1</v>
      </c>
      <c r="E427" s="239">
        <v>0.65</v>
      </c>
      <c r="F427" s="109" t="s">
        <v>30</v>
      </c>
      <c r="G427" s="109">
        <v>36.932259999999999</v>
      </c>
      <c r="H427" s="109">
        <v>-121.86322</v>
      </c>
      <c r="I427" s="109">
        <v>36.940040000000003</v>
      </c>
      <c r="J427" s="109">
        <v>-121.86986</v>
      </c>
    </row>
    <row r="428" spans="1:10" ht="12.75" customHeight="1" x14ac:dyDescent="0.2">
      <c r="A428" s="109" t="s">
        <v>880</v>
      </c>
      <c r="B428" s="109" t="s">
        <v>932</v>
      </c>
      <c r="C428" s="109" t="s">
        <v>933</v>
      </c>
      <c r="D428" s="109">
        <v>1</v>
      </c>
      <c r="E428" s="239">
        <v>0.49</v>
      </c>
      <c r="F428" s="109" t="s">
        <v>30</v>
      </c>
      <c r="G428" s="109">
        <v>36.959780000000002</v>
      </c>
      <c r="H428" s="109">
        <v>-121.99319</v>
      </c>
      <c r="I428" s="109">
        <v>36.9619</v>
      </c>
      <c r="J428" s="109">
        <v>-122.00135</v>
      </c>
    </row>
    <row r="429" spans="1:10" ht="12.75" customHeight="1" x14ac:dyDescent="0.2">
      <c r="A429" s="110" t="s">
        <v>880</v>
      </c>
      <c r="B429" s="110" t="s">
        <v>934</v>
      </c>
      <c r="C429" s="110" t="s">
        <v>935</v>
      </c>
      <c r="D429" s="110">
        <v>1</v>
      </c>
      <c r="E429" s="240">
        <v>0.71</v>
      </c>
      <c r="F429" s="110" t="s">
        <v>30</v>
      </c>
      <c r="G429" s="110">
        <v>37.088659999999997</v>
      </c>
      <c r="H429" s="110">
        <v>-122.27556</v>
      </c>
      <c r="I429" s="110">
        <v>37.097549999999998</v>
      </c>
      <c r="J429" s="110">
        <v>-122.28095</v>
      </c>
    </row>
    <row r="430" spans="1:10" ht="12.75" customHeight="1" x14ac:dyDescent="0.2">
      <c r="A430" s="27"/>
      <c r="B430" s="28">
        <f>COUNTA(B402:B429)</f>
        <v>28</v>
      </c>
      <c r="C430" s="27"/>
      <c r="D430" s="67"/>
      <c r="E430" s="45">
        <f>SUM(E402:E429)</f>
        <v>805.04000000000008</v>
      </c>
      <c r="F430" s="27"/>
      <c r="G430" s="27"/>
      <c r="H430" s="27"/>
      <c r="I430" s="27"/>
      <c r="J430" s="27"/>
    </row>
    <row r="431" spans="1:10" ht="12.75" customHeight="1" x14ac:dyDescent="0.2">
      <c r="A431" s="27"/>
      <c r="B431" s="28"/>
      <c r="C431" s="27"/>
      <c r="D431" s="67"/>
      <c r="E431" s="45"/>
      <c r="F431" s="27"/>
      <c r="G431" s="27"/>
      <c r="H431" s="27"/>
      <c r="I431" s="27"/>
      <c r="J431" s="27"/>
    </row>
    <row r="432" spans="1:10" ht="12.75" customHeight="1" x14ac:dyDescent="0.2">
      <c r="A432" s="109" t="s">
        <v>936</v>
      </c>
      <c r="B432" s="109" t="s">
        <v>937</v>
      </c>
      <c r="C432" s="109" t="s">
        <v>938</v>
      </c>
      <c r="D432" s="109">
        <v>1</v>
      </c>
      <c r="E432" s="239">
        <v>0.42</v>
      </c>
      <c r="F432" s="109" t="s">
        <v>30</v>
      </c>
      <c r="G432" s="109">
        <v>38.682589999999998</v>
      </c>
      <c r="H432" s="109">
        <v>-123.43274</v>
      </c>
      <c r="I432" s="109">
        <v>38.689729999999997</v>
      </c>
      <c r="J432" s="109">
        <v>-123.43361</v>
      </c>
    </row>
    <row r="433" spans="1:10" ht="12.75" customHeight="1" x14ac:dyDescent="0.2">
      <c r="A433" s="63" t="s">
        <v>936</v>
      </c>
      <c r="B433" s="63" t="s">
        <v>939</v>
      </c>
      <c r="C433" s="63" t="s">
        <v>940</v>
      </c>
      <c r="D433" s="63">
        <v>1</v>
      </c>
      <c r="E433" s="239">
        <v>158.4</v>
      </c>
      <c r="F433" s="63" t="s">
        <v>30</v>
      </c>
      <c r="G433" s="63">
        <v>38.305410000000002</v>
      </c>
      <c r="H433" s="63">
        <v>-123.05744</v>
      </c>
      <c r="I433" s="63">
        <v>38.303910000000002</v>
      </c>
      <c r="J433" s="63">
        <v>-123.05589000000001</v>
      </c>
    </row>
    <row r="434" spans="1:10" ht="12.75" customHeight="1" x14ac:dyDescent="0.2">
      <c r="A434" s="109" t="s">
        <v>936</v>
      </c>
      <c r="B434" s="109" t="s">
        <v>941</v>
      </c>
      <c r="C434" s="109" t="s">
        <v>942</v>
      </c>
      <c r="D434" s="109">
        <v>1</v>
      </c>
      <c r="E434" s="239">
        <v>2.25</v>
      </c>
      <c r="F434" s="109" t="s">
        <v>30</v>
      </c>
      <c r="G434" s="109">
        <v>38.307090000000002</v>
      </c>
      <c r="H434" s="109">
        <v>-123.01835</v>
      </c>
      <c r="I434" s="109">
        <v>38.306379999999997</v>
      </c>
      <c r="J434" s="109">
        <v>-123.05349</v>
      </c>
    </row>
    <row r="435" spans="1:10" ht="12.75" customHeight="1" x14ac:dyDescent="0.2">
      <c r="A435" s="109" t="s">
        <v>936</v>
      </c>
      <c r="B435" s="109" t="s">
        <v>943</v>
      </c>
      <c r="C435" s="109" t="s">
        <v>944</v>
      </c>
      <c r="D435" s="109">
        <v>1</v>
      </c>
      <c r="E435" s="239">
        <v>1.82</v>
      </c>
      <c r="F435" s="109" t="s">
        <v>30</v>
      </c>
      <c r="G435" s="109">
        <v>38.430860000000003</v>
      </c>
      <c r="H435" s="109">
        <v>-123.12074</v>
      </c>
      <c r="I435" s="109">
        <v>38.450360000000003</v>
      </c>
      <c r="J435" s="109">
        <v>-123.12949</v>
      </c>
    </row>
    <row r="436" spans="1:10" ht="12.75" customHeight="1" x14ac:dyDescent="0.2">
      <c r="A436" s="109" t="s">
        <v>936</v>
      </c>
      <c r="B436" s="109" t="s">
        <v>945</v>
      </c>
      <c r="C436" s="109" t="s">
        <v>946</v>
      </c>
      <c r="D436" s="109">
        <v>1</v>
      </c>
      <c r="E436" s="239">
        <v>0.65</v>
      </c>
      <c r="F436" s="109" t="s">
        <v>30</v>
      </c>
      <c r="G436" s="109">
        <v>38.759740000000001</v>
      </c>
      <c r="H436" s="109">
        <v>-123.53158999999999</v>
      </c>
      <c r="I436" s="109">
        <v>38.768639999999998</v>
      </c>
      <c r="J436" s="109">
        <v>-123.5346</v>
      </c>
    </row>
    <row r="437" spans="1:10" ht="12.75" customHeight="1" x14ac:dyDescent="0.2">
      <c r="A437" s="109" t="s">
        <v>936</v>
      </c>
      <c r="B437" s="109" t="s">
        <v>947</v>
      </c>
      <c r="C437" s="109" t="s">
        <v>948</v>
      </c>
      <c r="D437" s="109">
        <v>1</v>
      </c>
      <c r="E437" s="239">
        <v>2.5499999999999998</v>
      </c>
      <c r="F437" s="109" t="s">
        <v>30</v>
      </c>
      <c r="G437" s="109">
        <v>38.322780000000002</v>
      </c>
      <c r="H437" s="109">
        <v>-123.07447000000001</v>
      </c>
      <c r="I437" s="109">
        <v>38.35913</v>
      </c>
      <c r="J437" s="109">
        <v>-123.06841</v>
      </c>
    </row>
    <row r="438" spans="1:10" ht="12.75" customHeight="1" x14ac:dyDescent="0.2">
      <c r="A438" s="110" t="s">
        <v>936</v>
      </c>
      <c r="B438" s="110" t="s">
        <v>949</v>
      </c>
      <c r="C438" s="110" t="s">
        <v>950</v>
      </c>
      <c r="D438" s="110">
        <v>1</v>
      </c>
      <c r="E438" s="240">
        <v>0.13</v>
      </c>
      <c r="F438" s="110" t="s">
        <v>30</v>
      </c>
      <c r="G438" s="110">
        <v>38.545900000000003</v>
      </c>
      <c r="H438" s="110">
        <v>-123.29707000000001</v>
      </c>
      <c r="I438" s="110">
        <v>38.546970000000002</v>
      </c>
      <c r="J438" s="110">
        <v>-123.29850999999999</v>
      </c>
    </row>
    <row r="439" spans="1:10" ht="12.75" customHeight="1" x14ac:dyDescent="0.2">
      <c r="A439" s="27"/>
      <c r="B439" s="28">
        <f>COUNTA(B432:B438)</f>
        <v>7</v>
      </c>
      <c r="C439" s="27"/>
      <c r="D439" s="67"/>
      <c r="E439" s="45">
        <f>SUM(E432:E438)</f>
        <v>166.22</v>
      </c>
      <c r="F439" s="27"/>
      <c r="G439" s="27"/>
      <c r="H439" s="27"/>
      <c r="I439" s="27"/>
      <c r="J439" s="27"/>
    </row>
    <row r="440" spans="1:10" ht="12.75" customHeight="1" x14ac:dyDescent="0.2">
      <c r="A440" s="27"/>
      <c r="B440" s="28"/>
      <c r="C440" s="27"/>
      <c r="D440" s="67"/>
      <c r="E440" s="45"/>
      <c r="F440" s="27"/>
      <c r="G440" s="27"/>
      <c r="H440" s="27"/>
      <c r="I440" s="27"/>
      <c r="J440" s="27"/>
    </row>
    <row r="441" spans="1:10" ht="12.75" customHeight="1" x14ac:dyDescent="0.2">
      <c r="A441" s="63" t="s">
        <v>951</v>
      </c>
      <c r="B441" s="63" t="s">
        <v>952</v>
      </c>
      <c r="C441" s="63" t="s">
        <v>953</v>
      </c>
      <c r="D441" s="63">
        <v>1</v>
      </c>
      <c r="E441" s="239">
        <v>897.6</v>
      </c>
      <c r="F441" s="63" t="s">
        <v>30</v>
      </c>
      <c r="G441" s="63">
        <v>34.055750000000003</v>
      </c>
      <c r="H441" s="63">
        <v>-118.96799</v>
      </c>
      <c r="I441" s="63">
        <v>34.050339999999998</v>
      </c>
      <c r="J441" s="63">
        <v>-118.95822</v>
      </c>
    </row>
    <row r="442" spans="1:10" ht="12.75" customHeight="1" x14ac:dyDescent="0.2">
      <c r="A442" s="109" t="s">
        <v>951</v>
      </c>
      <c r="B442" s="109" t="s">
        <v>954</v>
      </c>
      <c r="C442" s="109" t="s">
        <v>955</v>
      </c>
      <c r="D442" s="109">
        <v>1</v>
      </c>
      <c r="E442" s="239">
        <v>1.23</v>
      </c>
      <c r="F442" s="109" t="s">
        <v>30</v>
      </c>
      <c r="G442" s="109">
        <v>34.059179999999998</v>
      </c>
      <c r="H442" s="109">
        <v>-118.97524</v>
      </c>
      <c r="I442" s="109">
        <v>34.065370000000001</v>
      </c>
      <c r="J442" s="109">
        <v>-118.99451000000001</v>
      </c>
    </row>
    <row r="443" spans="1:10" ht="12.75" customHeight="1" x14ac:dyDescent="0.2">
      <c r="A443" s="109" t="s">
        <v>951</v>
      </c>
      <c r="B443" s="109" t="s">
        <v>956</v>
      </c>
      <c r="C443" s="109" t="s">
        <v>957</v>
      </c>
      <c r="D443" s="109">
        <v>1</v>
      </c>
      <c r="E443" s="239">
        <v>1.64</v>
      </c>
      <c r="F443" s="109" t="s">
        <v>30</v>
      </c>
      <c r="G443" s="109">
        <v>34.279989999999998</v>
      </c>
      <c r="H443" s="109">
        <v>-119.31735999999999</v>
      </c>
      <c r="I443" s="109">
        <v>34.293280000000003</v>
      </c>
      <c r="J443" s="109">
        <v>-119.34018</v>
      </c>
    </row>
    <row r="444" spans="1:10" ht="12.75" customHeight="1" x14ac:dyDescent="0.2">
      <c r="A444" s="109" t="s">
        <v>951</v>
      </c>
      <c r="B444" s="109" t="s">
        <v>958</v>
      </c>
      <c r="C444" s="109" t="s">
        <v>959</v>
      </c>
      <c r="D444" s="109">
        <v>1</v>
      </c>
      <c r="E444" s="239">
        <v>0.68</v>
      </c>
      <c r="F444" s="109" t="s">
        <v>30</v>
      </c>
      <c r="G444" s="109">
        <v>34.318849999999998</v>
      </c>
      <c r="H444" s="109">
        <v>-119.39126</v>
      </c>
      <c r="I444" s="109">
        <v>34.327249999999999</v>
      </c>
      <c r="J444" s="109">
        <v>-119.39762</v>
      </c>
    </row>
    <row r="445" spans="1:10" ht="12.75" customHeight="1" x14ac:dyDescent="0.2">
      <c r="A445" s="63" t="s">
        <v>951</v>
      </c>
      <c r="B445" s="63" t="s">
        <v>960</v>
      </c>
      <c r="C445" s="63" t="s">
        <v>961</v>
      </c>
      <c r="D445" s="63">
        <v>1</v>
      </c>
      <c r="E445" s="239">
        <v>6811.2</v>
      </c>
      <c r="F445" s="63" t="s">
        <v>30</v>
      </c>
      <c r="G445" s="63">
        <v>34.160049999999998</v>
      </c>
      <c r="H445" s="63">
        <v>-119.22261</v>
      </c>
      <c r="I445" s="63">
        <v>34.158920000000002</v>
      </c>
      <c r="J445" s="63">
        <v>-119.22262000000001</v>
      </c>
    </row>
    <row r="446" spans="1:10" ht="12.75" customHeight="1" x14ac:dyDescent="0.2">
      <c r="A446" s="109" t="s">
        <v>951</v>
      </c>
      <c r="B446" s="109" t="s">
        <v>962</v>
      </c>
      <c r="C446" s="109" t="s">
        <v>963</v>
      </c>
      <c r="D446" s="109">
        <v>1</v>
      </c>
      <c r="E446" s="239">
        <v>0.1</v>
      </c>
      <c r="F446" s="109" t="s">
        <v>30</v>
      </c>
      <c r="G446" s="109">
        <v>34.337389999999999</v>
      </c>
      <c r="H446" s="109">
        <v>-119.41064</v>
      </c>
      <c r="I446" s="109">
        <v>34.33793</v>
      </c>
      <c r="J446" s="109">
        <v>-119.41225</v>
      </c>
    </row>
    <row r="447" spans="1:10" ht="12.75" customHeight="1" x14ac:dyDescent="0.2">
      <c r="A447" s="109" t="s">
        <v>951</v>
      </c>
      <c r="B447" s="109" t="s">
        <v>964</v>
      </c>
      <c r="C447" s="109" t="s">
        <v>965</v>
      </c>
      <c r="D447" s="109">
        <v>1</v>
      </c>
      <c r="E447" s="239">
        <v>1.46</v>
      </c>
      <c r="F447" s="109" t="s">
        <v>30</v>
      </c>
      <c r="G447" s="109">
        <v>34.157760000000003</v>
      </c>
      <c r="H447" s="109">
        <v>-119.22745</v>
      </c>
      <c r="I447" s="109">
        <v>34.175730000000001</v>
      </c>
      <c r="J447" s="109">
        <v>-119.23690000000001</v>
      </c>
    </row>
    <row r="448" spans="1:10" ht="12.75" customHeight="1" x14ac:dyDescent="0.2">
      <c r="A448" s="63" t="s">
        <v>951</v>
      </c>
      <c r="B448" s="63" t="s">
        <v>966</v>
      </c>
      <c r="C448" s="63" t="s">
        <v>967</v>
      </c>
      <c r="D448" s="63">
        <v>1</v>
      </c>
      <c r="E448" s="239">
        <v>3062.4</v>
      </c>
      <c r="F448" s="63" t="s">
        <v>30</v>
      </c>
      <c r="G448" s="63">
        <v>34.16131</v>
      </c>
      <c r="H448" s="63">
        <v>-119.22246</v>
      </c>
      <c r="I448" s="63">
        <v>34.160989999999998</v>
      </c>
      <c r="J448" s="63">
        <v>-119.22211</v>
      </c>
    </row>
    <row r="449" spans="1:10" ht="12.75" customHeight="1" x14ac:dyDescent="0.2">
      <c r="A449" s="109" t="s">
        <v>951</v>
      </c>
      <c r="B449" s="109" t="s">
        <v>968</v>
      </c>
      <c r="C449" s="109" t="s">
        <v>969</v>
      </c>
      <c r="D449" s="109">
        <v>1</v>
      </c>
      <c r="E449" s="239">
        <v>0.7</v>
      </c>
      <c r="F449" s="109" t="s">
        <v>30</v>
      </c>
      <c r="G449" s="109">
        <v>34.357909999999997</v>
      </c>
      <c r="H449" s="109">
        <v>-119.44471</v>
      </c>
      <c r="I449" s="109">
        <v>34.372860000000003</v>
      </c>
      <c r="J449" s="109">
        <v>-119.4589</v>
      </c>
    </row>
    <row r="450" spans="1:10" ht="12.75" customHeight="1" x14ac:dyDescent="0.2">
      <c r="A450" s="109" t="s">
        <v>951</v>
      </c>
      <c r="B450" s="109" t="s">
        <v>970</v>
      </c>
      <c r="C450" s="109" t="s">
        <v>971</v>
      </c>
      <c r="D450" s="109">
        <v>1</v>
      </c>
      <c r="E450" s="239">
        <v>0.66</v>
      </c>
      <c r="F450" s="109" t="s">
        <v>30</v>
      </c>
      <c r="G450" s="109">
        <v>34.321010000000001</v>
      </c>
      <c r="H450" s="109">
        <v>-119.37541</v>
      </c>
      <c r="I450" s="109">
        <v>34.317799999999998</v>
      </c>
      <c r="J450" s="109">
        <v>-119.38704</v>
      </c>
    </row>
    <row r="451" spans="1:10" ht="12.75" customHeight="1" x14ac:dyDescent="0.2">
      <c r="A451" s="109" t="s">
        <v>951</v>
      </c>
      <c r="B451" s="109" t="s">
        <v>972</v>
      </c>
      <c r="C451" s="109" t="s">
        <v>973</v>
      </c>
      <c r="D451" s="109">
        <v>1</v>
      </c>
      <c r="E451" s="239">
        <v>0.52</v>
      </c>
      <c r="F451" s="109" t="s">
        <v>30</v>
      </c>
      <c r="G451" s="109">
        <v>34.247599999999998</v>
      </c>
      <c r="H451" s="109">
        <v>-119.27145</v>
      </c>
      <c r="I451" s="109">
        <v>34.254390000000001</v>
      </c>
      <c r="J451" s="109">
        <v>-119.27021000000001</v>
      </c>
    </row>
    <row r="452" spans="1:10" ht="12.75" customHeight="1" x14ac:dyDescent="0.2">
      <c r="A452" s="109" t="s">
        <v>951</v>
      </c>
      <c r="B452" s="109" t="s">
        <v>974</v>
      </c>
      <c r="C452" s="109" t="s">
        <v>975</v>
      </c>
      <c r="D452" s="109">
        <v>1</v>
      </c>
      <c r="E452" s="239">
        <v>1.63</v>
      </c>
      <c r="F452" s="109" t="s">
        <v>30</v>
      </c>
      <c r="G452" s="109">
        <v>34.206310000000002</v>
      </c>
      <c r="H452" s="109">
        <v>-119.25373</v>
      </c>
      <c r="I452" s="109">
        <v>34.229010000000002</v>
      </c>
      <c r="J452" s="109">
        <v>-119.26445</v>
      </c>
    </row>
    <row r="453" spans="1:10" ht="12.75" customHeight="1" x14ac:dyDescent="0.2">
      <c r="A453" s="109" t="s">
        <v>951</v>
      </c>
      <c r="B453" s="109" t="s">
        <v>976</v>
      </c>
      <c r="C453" s="109" t="s">
        <v>977</v>
      </c>
      <c r="D453" s="109">
        <v>1</v>
      </c>
      <c r="E453" s="239">
        <v>0.45</v>
      </c>
      <c r="F453" s="109" t="s">
        <v>30</v>
      </c>
      <c r="G453" s="109">
        <v>34.355789999999999</v>
      </c>
      <c r="H453" s="109">
        <v>-119.43940000000001</v>
      </c>
      <c r="I453" s="109">
        <v>34.357909999999997</v>
      </c>
      <c r="J453" s="109">
        <v>-119.44471</v>
      </c>
    </row>
    <row r="454" spans="1:10" ht="12.75" customHeight="1" x14ac:dyDescent="0.2">
      <c r="A454" s="109" t="s">
        <v>951</v>
      </c>
      <c r="B454" s="109" t="s">
        <v>978</v>
      </c>
      <c r="C454" s="109" t="s">
        <v>979</v>
      </c>
      <c r="D454" s="109">
        <v>1</v>
      </c>
      <c r="E454" s="239">
        <v>1.1599999999999999</v>
      </c>
      <c r="F454" s="109" t="s">
        <v>30</v>
      </c>
      <c r="G454" s="109">
        <v>34.344259999999998</v>
      </c>
      <c r="H454" s="109">
        <v>-119.4195</v>
      </c>
      <c r="I454" s="109">
        <v>34.355359999999997</v>
      </c>
      <c r="J454" s="109">
        <v>-119.43396</v>
      </c>
    </row>
    <row r="455" spans="1:10" ht="12.75" customHeight="1" x14ac:dyDescent="0.2">
      <c r="A455" s="63" t="s">
        <v>951</v>
      </c>
      <c r="B455" s="63" t="s">
        <v>980</v>
      </c>
      <c r="C455" s="63" t="s">
        <v>981</v>
      </c>
      <c r="D455" s="63">
        <v>1</v>
      </c>
      <c r="E455" s="239">
        <v>0</v>
      </c>
      <c r="F455" s="63" t="s">
        <v>30</v>
      </c>
      <c r="G455" s="63">
        <v>34.13897</v>
      </c>
      <c r="H455" s="63">
        <v>-119.18967000000001</v>
      </c>
      <c r="I455" s="63">
        <v>34.111820000000002</v>
      </c>
      <c r="J455" s="63">
        <v>-119.14757</v>
      </c>
    </row>
    <row r="456" spans="1:10" ht="12.75" customHeight="1" x14ac:dyDescent="0.2">
      <c r="A456" s="109" t="s">
        <v>951</v>
      </c>
      <c r="B456" s="109" t="s">
        <v>982</v>
      </c>
      <c r="C456" s="109" t="s">
        <v>983</v>
      </c>
      <c r="D456" s="109">
        <v>1</v>
      </c>
      <c r="E456" s="239">
        <v>1.04</v>
      </c>
      <c r="F456" s="109" t="s">
        <v>30</v>
      </c>
      <c r="G456" s="109">
        <v>34.184289999999997</v>
      </c>
      <c r="H456" s="109">
        <v>-119.24157</v>
      </c>
      <c r="I456" s="109">
        <v>34.198</v>
      </c>
      <c r="J456" s="109">
        <v>-119.2491</v>
      </c>
    </row>
    <row r="457" spans="1:10" ht="12.75" customHeight="1" x14ac:dyDescent="0.2">
      <c r="A457" s="63" t="s">
        <v>951</v>
      </c>
      <c r="B457" s="63" t="s">
        <v>984</v>
      </c>
      <c r="C457" s="63" t="s">
        <v>985</v>
      </c>
      <c r="D457" s="63">
        <v>1</v>
      </c>
      <c r="E457" s="239">
        <v>10032</v>
      </c>
      <c r="F457" s="63" t="s">
        <v>30</v>
      </c>
      <c r="G457" s="63">
        <v>34.184289999999997</v>
      </c>
      <c r="H457" s="63">
        <v>-119.24157</v>
      </c>
      <c r="I457" s="63">
        <v>34.175730000000001</v>
      </c>
      <c r="J457" s="63">
        <v>-119.23690000000001</v>
      </c>
    </row>
    <row r="458" spans="1:10" ht="12.75" customHeight="1" x14ac:dyDescent="0.2">
      <c r="A458" s="63" t="s">
        <v>951</v>
      </c>
      <c r="B458" s="63" t="s">
        <v>986</v>
      </c>
      <c r="C458" s="63" t="s">
        <v>987</v>
      </c>
      <c r="D458" s="63">
        <v>1</v>
      </c>
      <c r="E458" s="239">
        <v>5174.3999999999996</v>
      </c>
      <c r="F458" s="63" t="s">
        <v>30</v>
      </c>
      <c r="G458" s="63">
        <v>34.248019999999997</v>
      </c>
      <c r="H458" s="63">
        <v>-119.26842000000001</v>
      </c>
      <c r="I458" s="63">
        <v>34.24568</v>
      </c>
      <c r="J458" s="63">
        <v>-119.26836</v>
      </c>
    </row>
    <row r="459" spans="1:10" ht="12.75" customHeight="1" x14ac:dyDescent="0.2">
      <c r="A459" s="109" t="s">
        <v>951</v>
      </c>
      <c r="B459" s="109" t="s">
        <v>988</v>
      </c>
      <c r="C459" s="109" t="s">
        <v>989</v>
      </c>
      <c r="D459" s="109">
        <v>1</v>
      </c>
      <c r="E459" s="239">
        <v>0.36</v>
      </c>
      <c r="F459" s="109" t="s">
        <v>30</v>
      </c>
      <c r="G459" s="109">
        <v>34.08634</v>
      </c>
      <c r="H459" s="109">
        <v>-119.06215</v>
      </c>
      <c r="I459" s="109">
        <v>34.089289999999998</v>
      </c>
      <c r="J459" s="109">
        <v>-119.06742</v>
      </c>
    </row>
    <row r="460" spans="1:10" ht="12.75" customHeight="1" x14ac:dyDescent="0.2">
      <c r="A460" s="63" t="s">
        <v>951</v>
      </c>
      <c r="B460" s="63" t="s">
        <v>990</v>
      </c>
      <c r="C460" s="63" t="s">
        <v>991</v>
      </c>
      <c r="D460" s="63">
        <v>1</v>
      </c>
      <c r="E460" s="239">
        <v>1742.4</v>
      </c>
      <c r="F460" s="63" t="s">
        <v>30</v>
      </c>
      <c r="G460" s="63">
        <v>34.144500000000001</v>
      </c>
      <c r="H460" s="63">
        <v>-119.21008</v>
      </c>
      <c r="I460" s="63">
        <v>34.13897</v>
      </c>
      <c r="J460" s="63">
        <v>-119.18967000000001</v>
      </c>
    </row>
    <row r="461" spans="1:10" ht="12.75" customHeight="1" x14ac:dyDescent="0.2">
      <c r="A461" s="63" t="s">
        <v>951</v>
      </c>
      <c r="B461" s="63" t="s">
        <v>992</v>
      </c>
      <c r="C461" s="63" t="s">
        <v>993</v>
      </c>
      <c r="D461" s="63">
        <v>1</v>
      </c>
      <c r="E461" s="239"/>
      <c r="F461" s="63" t="s">
        <v>30</v>
      </c>
      <c r="G461" s="63">
        <v>34.273940000000003</v>
      </c>
      <c r="H461" s="63">
        <v>-119.30067</v>
      </c>
      <c r="I461" s="63">
        <v>34.275210000000001</v>
      </c>
      <c r="J461" s="63">
        <v>-119.29098999999999</v>
      </c>
    </row>
    <row r="462" spans="1:10" ht="12.75" customHeight="1" x14ac:dyDescent="0.2">
      <c r="A462" s="63" t="s">
        <v>951</v>
      </c>
      <c r="B462" s="63" t="s">
        <v>994</v>
      </c>
      <c r="C462" s="63" t="s">
        <v>869</v>
      </c>
      <c r="D462" s="63">
        <v>1</v>
      </c>
      <c r="E462" s="239"/>
      <c r="F462" s="63" t="s">
        <v>30</v>
      </c>
      <c r="G462" s="63">
        <v>34.373339999999999</v>
      </c>
      <c r="H462" s="63">
        <v>-119.47678999999999</v>
      </c>
      <c r="I462" s="63">
        <v>34.375999999999998</v>
      </c>
      <c r="J462" s="63">
        <v>-119.47145</v>
      </c>
    </row>
    <row r="463" spans="1:10" ht="12.75" customHeight="1" x14ac:dyDescent="0.2">
      <c r="A463" s="109" t="s">
        <v>951</v>
      </c>
      <c r="B463" s="109" t="s">
        <v>995</v>
      </c>
      <c r="C463" s="109" t="s">
        <v>996</v>
      </c>
      <c r="D463" s="109">
        <v>1</v>
      </c>
      <c r="E463" s="239">
        <v>0</v>
      </c>
      <c r="F463" s="109" t="s">
        <v>30</v>
      </c>
      <c r="G463" s="109">
        <v>0</v>
      </c>
      <c r="H463" s="109">
        <v>0</v>
      </c>
      <c r="I463" s="109">
        <v>0</v>
      </c>
      <c r="J463" s="109">
        <v>0</v>
      </c>
    </row>
    <row r="464" spans="1:10" ht="12.75" customHeight="1" x14ac:dyDescent="0.2">
      <c r="A464" s="109" t="s">
        <v>951</v>
      </c>
      <c r="B464" s="109" t="s">
        <v>997</v>
      </c>
      <c r="C464" s="109" t="s">
        <v>998</v>
      </c>
      <c r="D464" s="109">
        <v>1</v>
      </c>
      <c r="E464" s="239">
        <v>0</v>
      </c>
      <c r="F464" s="109" t="s">
        <v>30</v>
      </c>
      <c r="G464" s="109">
        <v>0</v>
      </c>
      <c r="H464" s="109">
        <v>0</v>
      </c>
      <c r="I464" s="109">
        <v>0</v>
      </c>
      <c r="J464" s="109">
        <v>0</v>
      </c>
    </row>
    <row r="465" spans="1:10" ht="12.75" customHeight="1" x14ac:dyDescent="0.2">
      <c r="A465" s="63" t="s">
        <v>951</v>
      </c>
      <c r="B465" s="63" t="s">
        <v>999</v>
      </c>
      <c r="C465" s="63" t="s">
        <v>1000</v>
      </c>
      <c r="D465" s="63">
        <v>1</v>
      </c>
      <c r="E465" s="239"/>
      <c r="F465" s="63" t="s">
        <v>30</v>
      </c>
      <c r="G465" s="63">
        <v>34.275069999999999</v>
      </c>
      <c r="H465" s="63">
        <v>-119.29094000000001</v>
      </c>
      <c r="I465" s="63">
        <v>34.254379999999998</v>
      </c>
      <c r="J465" s="63">
        <v>-119.27055</v>
      </c>
    </row>
    <row r="466" spans="1:10" ht="12.75" customHeight="1" x14ac:dyDescent="0.2">
      <c r="A466" s="109" t="s">
        <v>951</v>
      </c>
      <c r="B466" s="109" t="s">
        <v>1001</v>
      </c>
      <c r="C466" s="109" t="s">
        <v>1002</v>
      </c>
      <c r="D466" s="109">
        <v>1</v>
      </c>
      <c r="E466" s="239">
        <v>0.73</v>
      </c>
      <c r="F466" s="109" t="s">
        <v>30</v>
      </c>
      <c r="G466" s="109">
        <v>34.273969999999998</v>
      </c>
      <c r="H466" s="109">
        <v>-119.30706000000001</v>
      </c>
      <c r="I466" s="109">
        <v>34.279989999999998</v>
      </c>
      <c r="J466" s="109">
        <v>-119.31735999999999</v>
      </c>
    </row>
    <row r="467" spans="1:10" ht="12.75" customHeight="1" x14ac:dyDescent="0.2">
      <c r="A467" s="63" t="s">
        <v>951</v>
      </c>
      <c r="B467" s="63" t="s">
        <v>1003</v>
      </c>
      <c r="C467" s="63" t="s">
        <v>1004</v>
      </c>
      <c r="D467" s="63">
        <v>1</v>
      </c>
      <c r="E467" s="239"/>
      <c r="F467" s="63" t="s">
        <v>30</v>
      </c>
      <c r="G467" s="63">
        <v>34.156970000000001</v>
      </c>
      <c r="H467" s="63">
        <v>-119.2256</v>
      </c>
      <c r="I467" s="63">
        <v>34.145420000000001</v>
      </c>
      <c r="J467" s="63">
        <v>-119.2166</v>
      </c>
    </row>
    <row r="468" spans="1:10" ht="12.75" customHeight="1" x14ac:dyDescent="0.2">
      <c r="A468" s="109" t="s">
        <v>951</v>
      </c>
      <c r="B468" s="109" t="s">
        <v>1005</v>
      </c>
      <c r="C468" s="109" t="s">
        <v>1006</v>
      </c>
      <c r="D468" s="109">
        <v>1</v>
      </c>
      <c r="E468" s="239">
        <v>1.61</v>
      </c>
      <c r="F468" s="109" t="s">
        <v>30</v>
      </c>
      <c r="G468" s="109">
        <v>34.30762</v>
      </c>
      <c r="H468" s="109">
        <v>-119.35317000000001</v>
      </c>
      <c r="I468" s="109">
        <v>34.321010000000001</v>
      </c>
      <c r="J468" s="109">
        <v>-119.37541</v>
      </c>
    </row>
    <row r="469" spans="1:10" ht="12.75" customHeight="1" x14ac:dyDescent="0.2">
      <c r="A469" s="109" t="s">
        <v>951</v>
      </c>
      <c r="B469" s="109" t="s">
        <v>1007</v>
      </c>
      <c r="C469" s="109" t="s">
        <v>1008</v>
      </c>
      <c r="D469" s="109">
        <v>1</v>
      </c>
      <c r="E469" s="239">
        <v>0.23</v>
      </c>
      <c r="F469" s="109" t="s">
        <v>30</v>
      </c>
      <c r="G469" s="109">
        <v>34.242609999999999</v>
      </c>
      <c r="H469" s="109">
        <v>-119.2676</v>
      </c>
      <c r="I469" s="109">
        <v>34.245660000000001</v>
      </c>
      <c r="J469" s="109">
        <v>-119.26839</v>
      </c>
    </row>
    <row r="470" spans="1:10" ht="12.75" customHeight="1" x14ac:dyDescent="0.2">
      <c r="A470" s="109" t="s">
        <v>951</v>
      </c>
      <c r="B470" s="109" t="s">
        <v>1009</v>
      </c>
      <c r="C470" s="109" t="s">
        <v>1010</v>
      </c>
      <c r="D470" s="109">
        <v>1</v>
      </c>
      <c r="E470" s="239">
        <v>0.51</v>
      </c>
      <c r="F470" s="109" t="s">
        <v>30</v>
      </c>
      <c r="G470" s="109">
        <v>34.045549999999999</v>
      </c>
      <c r="H470" s="109">
        <v>-118.94486000000001</v>
      </c>
      <c r="I470" s="109">
        <v>34.047849999999997</v>
      </c>
      <c r="J470" s="109">
        <v>-118.95314</v>
      </c>
    </row>
    <row r="471" spans="1:10" ht="12.75" customHeight="1" x14ac:dyDescent="0.2">
      <c r="A471" s="109" t="s">
        <v>951</v>
      </c>
      <c r="B471" s="109" t="s">
        <v>1011</v>
      </c>
      <c r="C471" s="109" t="s">
        <v>1012</v>
      </c>
      <c r="D471" s="109">
        <v>1</v>
      </c>
      <c r="E471" s="239">
        <v>0.95</v>
      </c>
      <c r="F471" s="109" t="s">
        <v>30</v>
      </c>
      <c r="G471" s="109">
        <v>34.229039999999998</v>
      </c>
      <c r="H471" s="109">
        <v>-119.26474</v>
      </c>
      <c r="I471" s="109">
        <v>34.24241</v>
      </c>
      <c r="J471" s="109">
        <v>-119.26810999999999</v>
      </c>
    </row>
    <row r="472" spans="1:10" ht="12.75" customHeight="1" x14ac:dyDescent="0.2">
      <c r="A472" s="63" t="s">
        <v>951</v>
      </c>
      <c r="B472" s="63" t="s">
        <v>1013</v>
      </c>
      <c r="C472" s="63" t="s">
        <v>1014</v>
      </c>
      <c r="D472" s="63">
        <v>1</v>
      </c>
      <c r="E472" s="241"/>
      <c r="F472" s="63" t="s">
        <v>30</v>
      </c>
      <c r="G472" s="63">
        <v>34.273960000000002</v>
      </c>
      <c r="H472" s="63">
        <v>-119.30705</v>
      </c>
      <c r="I472" s="63">
        <v>34.273940000000003</v>
      </c>
      <c r="J472" s="63">
        <v>-119.30065999999999</v>
      </c>
    </row>
    <row r="473" spans="1:10" ht="12.75" customHeight="1" x14ac:dyDescent="0.2">
      <c r="A473" s="109" t="s">
        <v>951</v>
      </c>
      <c r="B473" s="109" t="s">
        <v>1015</v>
      </c>
      <c r="C473" s="109" t="s">
        <v>1016</v>
      </c>
      <c r="D473" s="109">
        <v>1</v>
      </c>
      <c r="E473" s="239">
        <v>0.32</v>
      </c>
      <c r="F473" s="109" t="s">
        <v>30</v>
      </c>
      <c r="G473" s="109">
        <v>34.068260000000002</v>
      </c>
      <c r="H473" s="109">
        <v>-119.01040999999999</v>
      </c>
      <c r="I473" s="109">
        <v>34.070839999999997</v>
      </c>
      <c r="J473" s="109">
        <v>-119.01504</v>
      </c>
    </row>
    <row r="474" spans="1:10" ht="12.75" customHeight="1" x14ac:dyDescent="0.2">
      <c r="A474" s="109" t="s">
        <v>951</v>
      </c>
      <c r="B474" s="109" t="s">
        <v>1017</v>
      </c>
      <c r="C474" s="109" t="s">
        <v>1018</v>
      </c>
      <c r="D474" s="109">
        <v>1</v>
      </c>
      <c r="E474" s="239">
        <v>1.32</v>
      </c>
      <c r="F474" s="109" t="s">
        <v>30</v>
      </c>
      <c r="G474" s="109">
        <v>34.072890000000001</v>
      </c>
      <c r="H474" s="109">
        <v>-119.01893</v>
      </c>
      <c r="I474" s="109">
        <v>34.083539999999999</v>
      </c>
      <c r="J474" s="109">
        <v>-119.03794000000001</v>
      </c>
    </row>
    <row r="475" spans="1:10" ht="12.75" customHeight="1" x14ac:dyDescent="0.2">
      <c r="A475" s="110" t="s">
        <v>951</v>
      </c>
      <c r="B475" s="110" t="s">
        <v>1019</v>
      </c>
      <c r="C475" s="110" t="s">
        <v>1020</v>
      </c>
      <c r="D475" s="110">
        <v>1</v>
      </c>
      <c r="E475" s="240">
        <v>0</v>
      </c>
      <c r="F475" s="110" t="s">
        <v>30</v>
      </c>
      <c r="G475" s="110">
        <v>0</v>
      </c>
      <c r="H475" s="110">
        <v>0</v>
      </c>
      <c r="I475" s="110">
        <v>0</v>
      </c>
      <c r="J475" s="110">
        <v>0</v>
      </c>
    </row>
    <row r="476" spans="1:10" ht="12.75" customHeight="1" x14ac:dyDescent="0.2">
      <c r="A476" s="27"/>
      <c r="B476" s="28">
        <f>COUNTA(B441:B475)</f>
        <v>35</v>
      </c>
      <c r="C476" s="27"/>
      <c r="D476" s="67"/>
      <c r="E476" s="45">
        <f>SUM(E441:E475)</f>
        <v>27737.300000000003</v>
      </c>
      <c r="F476" s="27"/>
      <c r="G476" s="27"/>
      <c r="H476" s="27"/>
      <c r="I476" s="27"/>
      <c r="J476" s="27"/>
    </row>
    <row r="477" spans="1:10" ht="12.75" customHeight="1" x14ac:dyDescent="0.2">
      <c r="A477" s="27"/>
      <c r="B477" s="28"/>
      <c r="C477" s="27"/>
      <c r="D477" s="67"/>
      <c r="E477" s="45"/>
      <c r="F477" s="27"/>
      <c r="G477" s="27"/>
      <c r="H477" s="27"/>
      <c r="I477" s="27"/>
      <c r="J477" s="27"/>
    </row>
    <row r="478" spans="1:10" ht="12.75" customHeight="1" x14ac:dyDescent="0.2">
      <c r="A478" s="27"/>
      <c r="C478" s="86" t="s">
        <v>105</v>
      </c>
      <c r="D478" s="88"/>
      <c r="F478" s="87"/>
      <c r="G478" s="27"/>
      <c r="H478" s="27"/>
      <c r="I478" s="27"/>
      <c r="J478" s="27"/>
    </row>
    <row r="479" spans="1:10" s="2" customFormat="1" ht="12.75" customHeight="1" x14ac:dyDescent="0.15">
      <c r="C479" s="82" t="s">
        <v>103</v>
      </c>
      <c r="D479" s="88"/>
      <c r="E479" s="184"/>
      <c r="F479" s="83">
        <f>SUM(B4+B7+B21+B51+B102+B133+B156+B183+B213+B291+B300+B319+B364+B400+B430+B439+B476)</f>
        <v>441</v>
      </c>
      <c r="G479" s="46"/>
      <c r="H479" s="46"/>
      <c r="I479" s="46"/>
      <c r="J479" s="46"/>
    </row>
    <row r="480" spans="1:10" ht="12.75" customHeight="1" x14ac:dyDescent="0.2">
      <c r="A480" s="42"/>
      <c r="B480" s="42"/>
      <c r="C480" s="82" t="s">
        <v>104</v>
      </c>
      <c r="D480" s="85"/>
      <c r="E480" s="76"/>
      <c r="F480" s="111" t="s">
        <v>1093</v>
      </c>
      <c r="G480" s="41"/>
      <c r="H480" s="41"/>
      <c r="I480" s="41"/>
      <c r="J480" s="41"/>
    </row>
    <row r="482" spans="3:8" x14ac:dyDescent="0.2">
      <c r="C482" s="120"/>
      <c r="D482" s="121"/>
      <c r="E482" s="185"/>
      <c r="F482" s="121"/>
      <c r="G482" s="121"/>
      <c r="H482" s="122"/>
    </row>
    <row r="483" spans="3:8" x14ac:dyDescent="0.2">
      <c r="C483" s="123" t="s">
        <v>1042</v>
      </c>
      <c r="D483" s="124"/>
      <c r="E483" s="186"/>
      <c r="F483" s="124"/>
      <c r="G483" s="124"/>
      <c r="H483" s="125"/>
    </row>
    <row r="484" spans="3:8" x14ac:dyDescent="0.2">
      <c r="C484" s="123" t="s">
        <v>1043</v>
      </c>
      <c r="D484" s="124"/>
      <c r="E484" s="186"/>
      <c r="F484" s="124"/>
      <c r="G484" s="124"/>
      <c r="H484" s="125"/>
    </row>
    <row r="485" spans="3:8" x14ac:dyDescent="0.2">
      <c r="C485" s="123"/>
      <c r="D485" s="124"/>
      <c r="E485" s="186"/>
      <c r="F485" s="124"/>
      <c r="G485" s="124"/>
      <c r="H485" s="125"/>
    </row>
    <row r="486" spans="3:8" x14ac:dyDescent="0.2">
      <c r="C486" s="126" t="s">
        <v>237</v>
      </c>
      <c r="D486" s="128" t="s">
        <v>1044</v>
      </c>
      <c r="E486" s="187"/>
      <c r="F486" s="127" t="s">
        <v>1025</v>
      </c>
      <c r="G486" s="127"/>
      <c r="H486" s="129"/>
    </row>
    <row r="487" spans="3:8" x14ac:dyDescent="0.2">
      <c r="C487" s="126" t="s">
        <v>434</v>
      </c>
      <c r="D487" s="128" t="s">
        <v>1045</v>
      </c>
      <c r="E487" s="187"/>
      <c r="F487" s="127" t="s">
        <v>1028</v>
      </c>
      <c r="G487" s="127"/>
      <c r="H487" s="129"/>
    </row>
    <row r="488" spans="3:8" x14ac:dyDescent="0.2">
      <c r="C488" s="126" t="s">
        <v>485</v>
      </c>
      <c r="D488" s="128" t="s">
        <v>1047</v>
      </c>
      <c r="E488" s="187"/>
      <c r="F488" s="127" t="s">
        <v>1046</v>
      </c>
      <c r="G488" s="127"/>
      <c r="H488" s="129"/>
    </row>
    <row r="489" spans="3:8" x14ac:dyDescent="0.2">
      <c r="C489" s="126" t="s">
        <v>534</v>
      </c>
      <c r="D489" s="128" t="s">
        <v>1049</v>
      </c>
      <c r="E489" s="187"/>
      <c r="F489" s="127" t="s">
        <v>1048</v>
      </c>
      <c r="G489" s="127"/>
      <c r="H489" s="129"/>
    </row>
    <row r="490" spans="3:8" x14ac:dyDescent="0.2">
      <c r="C490" s="126" t="s">
        <v>534</v>
      </c>
      <c r="D490" s="128" t="s">
        <v>1051</v>
      </c>
      <c r="E490" s="187"/>
      <c r="F490" s="127" t="s">
        <v>1050</v>
      </c>
      <c r="G490" s="127"/>
      <c r="H490" s="129"/>
    </row>
    <row r="491" spans="3:8" x14ac:dyDescent="0.2">
      <c r="C491" s="130" t="s">
        <v>534</v>
      </c>
      <c r="D491" s="132" t="s">
        <v>1053</v>
      </c>
      <c r="E491" s="188"/>
      <c r="F491" s="131" t="s">
        <v>1052</v>
      </c>
      <c r="G491" s="131"/>
      <c r="H491" s="133"/>
    </row>
  </sheetData>
  <sortState ref="A183:J210">
    <sortCondition ref="C183:C210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California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83"/>
  <sheetViews>
    <sheetView zoomScaleNormal="100" workbookViewId="0"/>
  </sheetViews>
  <sheetFormatPr defaultRowHeight="12.75" x14ac:dyDescent="0.2"/>
  <cols>
    <col min="1" max="1" width="13.710937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0"/>
    <col min="11" max="16384" width="9.140625" style="5"/>
  </cols>
  <sheetData>
    <row r="1" spans="1:11" s="2" customFormat="1" ht="40.5" customHeight="1" x14ac:dyDescent="0.15">
      <c r="A1" s="21" t="s">
        <v>12</v>
      </c>
      <c r="B1" s="21" t="s">
        <v>13</v>
      </c>
      <c r="C1" s="21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68" t="s">
        <v>151</v>
      </c>
    </row>
    <row r="2" spans="1:11" s="20" customFormat="1" ht="12.75" customHeight="1" x14ac:dyDescent="0.2">
      <c r="A2" s="155" t="s">
        <v>1068</v>
      </c>
      <c r="B2" s="156"/>
      <c r="C2" s="155" t="s">
        <v>1069</v>
      </c>
      <c r="D2" s="157">
        <v>7</v>
      </c>
      <c r="E2" s="157" t="s">
        <v>1054</v>
      </c>
      <c r="F2" s="157">
        <v>1</v>
      </c>
      <c r="G2" s="157" t="s">
        <v>152</v>
      </c>
      <c r="H2" s="157">
        <v>1</v>
      </c>
      <c r="I2" s="157" t="s">
        <v>152</v>
      </c>
      <c r="J2" s="155">
        <v>2.96</v>
      </c>
      <c r="K2"/>
    </row>
    <row r="3" spans="1:11" s="20" customFormat="1" ht="12.75" customHeight="1" x14ac:dyDescent="0.2">
      <c r="A3" s="23"/>
      <c r="B3" s="28">
        <v>1</v>
      </c>
      <c r="C3" s="27"/>
      <c r="D3" s="27"/>
      <c r="E3" s="67"/>
      <c r="F3" s="23">
        <f>COUNTIF(F2, "&gt;0")</f>
        <v>1</v>
      </c>
      <c r="H3" s="23"/>
      <c r="I3" s="23"/>
      <c r="J3" s="108">
        <f>SUM(J2)</f>
        <v>2.96</v>
      </c>
      <c r="K3"/>
    </row>
    <row r="4" spans="1:11" s="20" customFormat="1" ht="12.75" customHeight="1" x14ac:dyDescent="0.2">
      <c r="A4" s="23"/>
      <c r="B4" s="23"/>
      <c r="C4" s="23"/>
      <c r="D4" s="23"/>
      <c r="E4" s="19"/>
      <c r="F4" s="154"/>
      <c r="G4" s="23"/>
      <c r="H4" s="23"/>
      <c r="I4" s="23"/>
      <c r="J4" s="19"/>
      <c r="K4"/>
    </row>
    <row r="5" spans="1:11" s="20" customFormat="1" ht="12.75" customHeight="1" x14ac:dyDescent="0.2">
      <c r="A5" s="25" t="s">
        <v>1070</v>
      </c>
      <c r="B5" s="21"/>
      <c r="C5" s="25" t="s">
        <v>1071</v>
      </c>
      <c r="D5" s="110">
        <v>7</v>
      </c>
      <c r="E5" s="110" t="s">
        <v>1054</v>
      </c>
      <c r="F5" s="110">
        <v>1</v>
      </c>
      <c r="G5" s="110" t="s">
        <v>152</v>
      </c>
      <c r="H5" s="110">
        <v>1</v>
      </c>
      <c r="I5" s="110" t="s">
        <v>152</v>
      </c>
      <c r="J5" s="242">
        <v>1.25</v>
      </c>
      <c r="K5"/>
    </row>
    <row r="6" spans="1:11" s="20" customFormat="1" ht="12.75" customHeight="1" x14ac:dyDescent="0.2">
      <c r="A6" s="23"/>
      <c r="B6" s="28">
        <v>1</v>
      </c>
      <c r="C6" s="27"/>
      <c r="D6" s="27"/>
      <c r="E6" s="67"/>
      <c r="F6" s="23">
        <f>COUNTIF(F5, "&gt;0")</f>
        <v>1</v>
      </c>
      <c r="H6" s="23"/>
      <c r="I6" s="23"/>
      <c r="J6" s="108">
        <f>SUM(J5)</f>
        <v>1.25</v>
      </c>
      <c r="K6"/>
    </row>
    <row r="7" spans="1:11" s="2" customFormat="1" ht="12.75" customHeight="1" x14ac:dyDescent="0.15">
      <c r="A7" s="23"/>
      <c r="B7" s="23"/>
      <c r="C7" s="23"/>
      <c r="D7" s="19"/>
      <c r="E7" s="19"/>
      <c r="F7" s="19"/>
      <c r="G7" s="19"/>
      <c r="H7" s="19"/>
      <c r="I7" s="19"/>
      <c r="J7" s="154"/>
    </row>
    <row r="8" spans="1:11" ht="12.75" customHeight="1" x14ac:dyDescent="0.2">
      <c r="A8" s="109" t="s">
        <v>155</v>
      </c>
      <c r="B8" s="109" t="s">
        <v>156</v>
      </c>
      <c r="C8" s="109" t="s">
        <v>157</v>
      </c>
      <c r="D8" s="109">
        <v>7</v>
      </c>
      <c r="E8" s="109" t="s">
        <v>1054</v>
      </c>
      <c r="F8" s="109">
        <v>4</v>
      </c>
      <c r="G8" s="109" t="s">
        <v>1055</v>
      </c>
      <c r="H8" s="109">
        <v>2</v>
      </c>
      <c r="I8" s="109" t="s">
        <v>1055</v>
      </c>
      <c r="J8" s="243">
        <v>0.43</v>
      </c>
    </row>
    <row r="9" spans="1:11" ht="12.75" customHeight="1" x14ac:dyDescent="0.2">
      <c r="A9" s="109" t="s">
        <v>155</v>
      </c>
      <c r="B9" s="109" t="s">
        <v>158</v>
      </c>
      <c r="C9" s="109" t="s">
        <v>159</v>
      </c>
      <c r="D9" s="109">
        <v>7</v>
      </c>
      <c r="E9" s="109" t="s">
        <v>1054</v>
      </c>
      <c r="F9" s="109">
        <v>4</v>
      </c>
      <c r="G9" s="109" t="s">
        <v>1055</v>
      </c>
      <c r="H9" s="109">
        <v>2</v>
      </c>
      <c r="I9" s="109" t="s">
        <v>1055</v>
      </c>
      <c r="J9" s="243">
        <v>2.02</v>
      </c>
    </row>
    <row r="10" spans="1:11" ht="12.75" customHeight="1" x14ac:dyDescent="0.2">
      <c r="A10" s="109" t="s">
        <v>155</v>
      </c>
      <c r="B10" s="109" t="s">
        <v>160</v>
      </c>
      <c r="C10" s="109" t="s">
        <v>161</v>
      </c>
      <c r="D10" s="109">
        <v>7</v>
      </c>
      <c r="E10" s="109" t="s">
        <v>1054</v>
      </c>
      <c r="F10" s="109">
        <v>4</v>
      </c>
      <c r="G10" s="109" t="s">
        <v>1055</v>
      </c>
      <c r="H10" s="109">
        <v>2</v>
      </c>
      <c r="I10" s="109" t="s">
        <v>1055</v>
      </c>
      <c r="J10" s="243">
        <v>1.25</v>
      </c>
    </row>
    <row r="11" spans="1:11" ht="12.75" customHeight="1" x14ac:dyDescent="0.2">
      <c r="A11" s="109" t="s">
        <v>155</v>
      </c>
      <c r="B11" s="109" t="s">
        <v>162</v>
      </c>
      <c r="C11" s="109" t="s">
        <v>163</v>
      </c>
      <c r="D11" s="109">
        <v>7</v>
      </c>
      <c r="E11" s="109" t="s">
        <v>1054</v>
      </c>
      <c r="F11" s="109">
        <v>4</v>
      </c>
      <c r="G11" s="109" t="s">
        <v>1055</v>
      </c>
      <c r="H11" s="109">
        <v>2</v>
      </c>
      <c r="I11" s="109" t="s">
        <v>1055</v>
      </c>
      <c r="J11" s="243">
        <v>2.54</v>
      </c>
    </row>
    <row r="12" spans="1:11" ht="12.75" customHeight="1" x14ac:dyDescent="0.2">
      <c r="A12" s="109" t="s">
        <v>155</v>
      </c>
      <c r="B12" s="109" t="s">
        <v>164</v>
      </c>
      <c r="C12" s="109" t="s">
        <v>165</v>
      </c>
      <c r="D12" s="109">
        <v>7</v>
      </c>
      <c r="E12" s="109" t="s">
        <v>1054</v>
      </c>
      <c r="F12" s="109">
        <v>4</v>
      </c>
      <c r="G12" s="109" t="s">
        <v>1055</v>
      </c>
      <c r="H12" s="109">
        <v>2</v>
      </c>
      <c r="I12" s="109" t="s">
        <v>1055</v>
      </c>
      <c r="J12" s="243">
        <v>19.510000000000002</v>
      </c>
    </row>
    <row r="13" spans="1:11" ht="12.75" customHeight="1" x14ac:dyDescent="0.2">
      <c r="A13" s="109" t="s">
        <v>155</v>
      </c>
      <c r="B13" s="109" t="s">
        <v>166</v>
      </c>
      <c r="C13" s="109" t="s">
        <v>167</v>
      </c>
      <c r="D13" s="109">
        <v>7</v>
      </c>
      <c r="E13" s="109" t="s">
        <v>1054</v>
      </c>
      <c r="F13" s="109">
        <v>4</v>
      </c>
      <c r="G13" s="109" t="s">
        <v>1055</v>
      </c>
      <c r="H13" s="109">
        <v>2</v>
      </c>
      <c r="I13" s="109" t="s">
        <v>1055</v>
      </c>
      <c r="J13" s="243">
        <v>4.51</v>
      </c>
    </row>
    <row r="14" spans="1:11" ht="12.75" customHeight="1" x14ac:dyDescent="0.2">
      <c r="A14" s="109" t="s">
        <v>155</v>
      </c>
      <c r="B14" s="109" t="s">
        <v>168</v>
      </c>
      <c r="C14" s="109" t="s">
        <v>169</v>
      </c>
      <c r="D14" s="109">
        <v>7</v>
      </c>
      <c r="E14" s="109" t="s">
        <v>1054</v>
      </c>
      <c r="F14" s="109">
        <v>4</v>
      </c>
      <c r="G14" s="109" t="s">
        <v>1055</v>
      </c>
      <c r="H14" s="109">
        <v>2</v>
      </c>
      <c r="I14" s="109" t="s">
        <v>1055</v>
      </c>
      <c r="J14" s="243">
        <v>3.96</v>
      </c>
    </row>
    <row r="15" spans="1:11" ht="12.75" customHeight="1" x14ac:dyDescent="0.2">
      <c r="A15" s="109" t="s">
        <v>155</v>
      </c>
      <c r="B15" s="109" t="s">
        <v>170</v>
      </c>
      <c r="C15" s="109" t="s">
        <v>171</v>
      </c>
      <c r="D15" s="109">
        <v>7</v>
      </c>
      <c r="E15" s="109" t="s">
        <v>1054</v>
      </c>
      <c r="F15" s="109">
        <v>4</v>
      </c>
      <c r="G15" s="109" t="s">
        <v>1055</v>
      </c>
      <c r="H15" s="109">
        <v>2</v>
      </c>
      <c r="I15" s="109" t="s">
        <v>1055</v>
      </c>
      <c r="J15" s="243">
        <v>2.16</v>
      </c>
    </row>
    <row r="16" spans="1:11" ht="12.75" customHeight="1" x14ac:dyDescent="0.2">
      <c r="A16" s="109" t="s">
        <v>155</v>
      </c>
      <c r="B16" s="109" t="s">
        <v>172</v>
      </c>
      <c r="C16" s="109" t="s">
        <v>173</v>
      </c>
      <c r="D16" s="109">
        <v>7</v>
      </c>
      <c r="E16" s="109" t="s">
        <v>1054</v>
      </c>
      <c r="F16" s="109">
        <v>4</v>
      </c>
      <c r="G16" s="109" t="s">
        <v>1055</v>
      </c>
      <c r="H16" s="109">
        <v>2</v>
      </c>
      <c r="I16" s="109" t="s">
        <v>1055</v>
      </c>
      <c r="J16" s="243">
        <v>0.92</v>
      </c>
    </row>
    <row r="17" spans="1:10" ht="12.75" customHeight="1" x14ac:dyDescent="0.2">
      <c r="A17" s="109" t="s">
        <v>155</v>
      </c>
      <c r="B17" s="109" t="s">
        <v>174</v>
      </c>
      <c r="C17" s="109" t="s">
        <v>175</v>
      </c>
      <c r="D17" s="109">
        <v>7</v>
      </c>
      <c r="E17" s="109" t="s">
        <v>1054</v>
      </c>
      <c r="F17" s="109">
        <v>4</v>
      </c>
      <c r="G17" s="109" t="s">
        <v>1055</v>
      </c>
      <c r="H17" s="109">
        <v>2</v>
      </c>
      <c r="I17" s="109" t="s">
        <v>1055</v>
      </c>
      <c r="J17" s="243">
        <v>2.4</v>
      </c>
    </row>
    <row r="18" spans="1:10" ht="12.75" customHeight="1" x14ac:dyDescent="0.2">
      <c r="A18" s="109" t="s">
        <v>155</v>
      </c>
      <c r="B18" s="109" t="s">
        <v>176</v>
      </c>
      <c r="C18" s="109" t="s">
        <v>177</v>
      </c>
      <c r="D18" s="109">
        <v>7</v>
      </c>
      <c r="E18" s="109" t="s">
        <v>1054</v>
      </c>
      <c r="F18" s="109">
        <v>4</v>
      </c>
      <c r="G18" s="109" t="s">
        <v>1055</v>
      </c>
      <c r="H18" s="109">
        <v>2</v>
      </c>
      <c r="I18" s="109" t="s">
        <v>1055</v>
      </c>
      <c r="J18" s="243">
        <v>0.44</v>
      </c>
    </row>
    <row r="19" spans="1:10" ht="12.75" customHeight="1" x14ac:dyDescent="0.2">
      <c r="A19" s="110" t="s">
        <v>155</v>
      </c>
      <c r="B19" s="110" t="s">
        <v>178</v>
      </c>
      <c r="C19" s="110" t="s">
        <v>179</v>
      </c>
      <c r="D19" s="110">
        <v>7</v>
      </c>
      <c r="E19" s="110" t="s">
        <v>1054</v>
      </c>
      <c r="F19" s="110">
        <v>4</v>
      </c>
      <c r="G19" s="110" t="s">
        <v>1055</v>
      </c>
      <c r="H19" s="110">
        <v>2</v>
      </c>
      <c r="I19" s="110" t="s">
        <v>1055</v>
      </c>
      <c r="J19" s="244">
        <v>1.1000000000000001</v>
      </c>
    </row>
    <row r="20" spans="1:10" ht="12.75" customHeight="1" x14ac:dyDescent="0.2">
      <c r="A20" s="26"/>
      <c r="B20" s="53">
        <f>COUNTA(B8:B19)</f>
        <v>12</v>
      </c>
      <c r="C20" s="19"/>
      <c r="D20" s="19"/>
      <c r="E20" s="19"/>
      <c r="F20" s="23">
        <f>COUNTIF(F8:F19, "&gt;0")</f>
        <v>12</v>
      </c>
      <c r="G20" s="19"/>
      <c r="H20" s="23"/>
      <c r="I20" s="26"/>
      <c r="J20" s="108">
        <f>SUM(J8:J19)</f>
        <v>41.239999999999995</v>
      </c>
    </row>
    <row r="21" spans="1:10" ht="12.75" customHeight="1" x14ac:dyDescent="0.2">
      <c r="A21" s="26"/>
      <c r="B21" s="47"/>
      <c r="C21" s="26"/>
      <c r="D21" s="26"/>
      <c r="E21" s="26"/>
      <c r="F21" s="26"/>
      <c r="G21" s="26"/>
      <c r="H21" s="26"/>
      <c r="I21" s="26"/>
      <c r="J21" s="245"/>
    </row>
    <row r="22" spans="1:10" ht="12.75" customHeight="1" x14ac:dyDescent="0.2">
      <c r="A22" s="109" t="s">
        <v>180</v>
      </c>
      <c r="B22" s="109" t="s">
        <v>181</v>
      </c>
      <c r="C22" s="109" t="s">
        <v>182</v>
      </c>
      <c r="D22" s="109">
        <v>7</v>
      </c>
      <c r="E22" s="109" t="s">
        <v>1054</v>
      </c>
      <c r="F22" s="109">
        <v>4</v>
      </c>
      <c r="G22" s="109" t="s">
        <v>1055</v>
      </c>
      <c r="H22" s="109">
        <v>2</v>
      </c>
      <c r="I22" s="109" t="s">
        <v>1055</v>
      </c>
      <c r="J22" s="243">
        <v>0.92</v>
      </c>
    </row>
    <row r="23" spans="1:10" ht="12.75" customHeight="1" x14ac:dyDescent="0.2">
      <c r="A23" s="109" t="s">
        <v>180</v>
      </c>
      <c r="B23" s="109" t="s">
        <v>183</v>
      </c>
      <c r="C23" s="109" t="s">
        <v>184</v>
      </c>
      <c r="D23" s="109">
        <v>7</v>
      </c>
      <c r="E23" s="109" t="s">
        <v>1054</v>
      </c>
      <c r="F23" s="109">
        <v>4</v>
      </c>
      <c r="G23" s="109" t="s">
        <v>1055</v>
      </c>
      <c r="H23" s="109">
        <v>2</v>
      </c>
      <c r="I23" s="109" t="s">
        <v>1055</v>
      </c>
      <c r="J23" s="243">
        <v>0.14000000000000001</v>
      </c>
    </row>
    <row r="24" spans="1:10" ht="12.75" customHeight="1" x14ac:dyDescent="0.2">
      <c r="A24" s="109" t="s">
        <v>180</v>
      </c>
      <c r="B24" s="109" t="s">
        <v>185</v>
      </c>
      <c r="C24" s="109" t="s">
        <v>186</v>
      </c>
      <c r="D24" s="109">
        <v>7</v>
      </c>
      <c r="E24" s="109" t="s">
        <v>1054</v>
      </c>
      <c r="F24" s="109">
        <v>4</v>
      </c>
      <c r="G24" s="109" t="s">
        <v>1055</v>
      </c>
      <c r="H24" s="109">
        <v>2</v>
      </c>
      <c r="I24" s="109" t="s">
        <v>1055</v>
      </c>
      <c r="J24" s="243">
        <v>4.5199999999999996</v>
      </c>
    </row>
    <row r="25" spans="1:10" ht="12.75" customHeight="1" x14ac:dyDescent="0.2">
      <c r="A25" s="109" t="s">
        <v>180</v>
      </c>
      <c r="B25" s="109" t="s">
        <v>187</v>
      </c>
      <c r="C25" s="109" t="s">
        <v>188</v>
      </c>
      <c r="D25" s="109">
        <v>7</v>
      </c>
      <c r="E25" s="109" t="s">
        <v>1054</v>
      </c>
      <c r="F25" s="109">
        <v>4</v>
      </c>
      <c r="G25" s="109" t="s">
        <v>1055</v>
      </c>
      <c r="H25" s="109">
        <v>2</v>
      </c>
      <c r="I25" s="109" t="s">
        <v>1055</v>
      </c>
      <c r="J25" s="243">
        <v>1.7</v>
      </c>
    </row>
    <row r="26" spans="1:10" ht="12.75" customHeight="1" x14ac:dyDescent="0.2">
      <c r="A26" s="109" t="s">
        <v>180</v>
      </c>
      <c r="B26" s="109" t="s">
        <v>189</v>
      </c>
      <c r="C26" s="109" t="s">
        <v>190</v>
      </c>
      <c r="D26" s="109">
        <v>7</v>
      </c>
      <c r="E26" s="109" t="s">
        <v>1054</v>
      </c>
      <c r="F26" s="109">
        <v>4</v>
      </c>
      <c r="G26" s="109" t="s">
        <v>1055</v>
      </c>
      <c r="H26" s="109">
        <v>2</v>
      </c>
      <c r="I26" s="109" t="s">
        <v>1055</v>
      </c>
      <c r="J26" s="243">
        <v>0.95</v>
      </c>
    </row>
    <row r="27" spans="1:10" ht="12.75" customHeight="1" x14ac:dyDescent="0.2">
      <c r="A27" s="109" t="s">
        <v>180</v>
      </c>
      <c r="B27" s="109" t="s">
        <v>191</v>
      </c>
      <c r="C27" s="109" t="s">
        <v>192</v>
      </c>
      <c r="D27" s="109">
        <v>7</v>
      </c>
      <c r="E27" s="109" t="s">
        <v>1054</v>
      </c>
      <c r="F27" s="109">
        <v>4</v>
      </c>
      <c r="G27" s="109" t="s">
        <v>1055</v>
      </c>
      <c r="H27" s="109">
        <v>2</v>
      </c>
      <c r="I27" s="109" t="s">
        <v>1055</v>
      </c>
      <c r="J27" s="243">
        <v>5.23</v>
      </c>
    </row>
    <row r="28" spans="1:10" ht="12.75" customHeight="1" x14ac:dyDescent="0.2">
      <c r="A28" s="109" t="s">
        <v>180</v>
      </c>
      <c r="B28" s="109" t="s">
        <v>193</v>
      </c>
      <c r="C28" s="109" t="s">
        <v>194</v>
      </c>
      <c r="D28" s="109">
        <v>7</v>
      </c>
      <c r="E28" s="109" t="s">
        <v>1054</v>
      </c>
      <c r="F28" s="109">
        <v>1</v>
      </c>
      <c r="G28" s="109" t="s">
        <v>152</v>
      </c>
      <c r="H28" s="109">
        <v>1</v>
      </c>
      <c r="I28" s="109" t="s">
        <v>152</v>
      </c>
      <c r="J28" s="243">
        <v>3.81</v>
      </c>
    </row>
    <row r="29" spans="1:10" ht="12.75" customHeight="1" x14ac:dyDescent="0.2">
      <c r="A29" s="109" t="s">
        <v>180</v>
      </c>
      <c r="B29" s="109" t="s">
        <v>195</v>
      </c>
      <c r="C29" s="109" t="s">
        <v>196</v>
      </c>
      <c r="D29" s="109">
        <v>7</v>
      </c>
      <c r="E29" s="109" t="s">
        <v>1054</v>
      </c>
      <c r="F29" s="109">
        <v>4</v>
      </c>
      <c r="G29" s="109" t="s">
        <v>1055</v>
      </c>
      <c r="H29" s="109">
        <v>2</v>
      </c>
      <c r="I29" s="109" t="s">
        <v>1055</v>
      </c>
      <c r="J29" s="243">
        <v>0.31</v>
      </c>
    </row>
    <row r="30" spans="1:10" ht="12.75" customHeight="1" x14ac:dyDescent="0.2">
      <c r="A30" s="109" t="s">
        <v>180</v>
      </c>
      <c r="B30" s="109" t="s">
        <v>197</v>
      </c>
      <c r="C30" s="109" t="s">
        <v>198</v>
      </c>
      <c r="D30" s="109">
        <v>7</v>
      </c>
      <c r="E30" s="109" t="s">
        <v>1054</v>
      </c>
      <c r="F30" s="109">
        <v>4</v>
      </c>
      <c r="G30" s="109" t="s">
        <v>1055</v>
      </c>
      <c r="H30" s="109">
        <v>2</v>
      </c>
      <c r="I30" s="109" t="s">
        <v>1055</v>
      </c>
      <c r="J30" s="243">
        <v>0.37</v>
      </c>
    </row>
    <row r="31" spans="1:10" ht="12.75" customHeight="1" x14ac:dyDescent="0.2">
      <c r="A31" s="109" t="s">
        <v>180</v>
      </c>
      <c r="B31" s="109" t="s">
        <v>199</v>
      </c>
      <c r="C31" s="109" t="s">
        <v>200</v>
      </c>
      <c r="D31" s="109">
        <v>7</v>
      </c>
      <c r="E31" s="109" t="s">
        <v>1054</v>
      </c>
      <c r="F31" s="109">
        <v>4</v>
      </c>
      <c r="G31" s="109" t="s">
        <v>1055</v>
      </c>
      <c r="H31" s="109">
        <v>2</v>
      </c>
      <c r="I31" s="109" t="s">
        <v>1055</v>
      </c>
      <c r="J31" s="243">
        <v>0.21</v>
      </c>
    </row>
    <row r="32" spans="1:10" ht="12.75" customHeight="1" x14ac:dyDescent="0.2">
      <c r="A32" s="109" t="s">
        <v>180</v>
      </c>
      <c r="B32" s="109" t="s">
        <v>201</v>
      </c>
      <c r="C32" s="109" t="s">
        <v>202</v>
      </c>
      <c r="D32" s="109">
        <v>7</v>
      </c>
      <c r="E32" s="109" t="s">
        <v>1054</v>
      </c>
      <c r="F32" s="109">
        <v>4</v>
      </c>
      <c r="G32" s="109" t="s">
        <v>1055</v>
      </c>
      <c r="H32" s="109">
        <v>2</v>
      </c>
      <c r="I32" s="109" t="s">
        <v>1055</v>
      </c>
      <c r="J32" s="243">
        <v>0.86</v>
      </c>
    </row>
    <row r="33" spans="1:10" ht="12.75" customHeight="1" x14ac:dyDescent="0.2">
      <c r="A33" s="109" t="s">
        <v>180</v>
      </c>
      <c r="B33" s="109" t="s">
        <v>203</v>
      </c>
      <c r="C33" s="109" t="s">
        <v>204</v>
      </c>
      <c r="D33" s="109">
        <v>7</v>
      </c>
      <c r="E33" s="109" t="s">
        <v>1054</v>
      </c>
      <c r="F33" s="109">
        <v>4</v>
      </c>
      <c r="G33" s="109" t="s">
        <v>1055</v>
      </c>
      <c r="H33" s="109">
        <v>2</v>
      </c>
      <c r="I33" s="109" t="s">
        <v>1055</v>
      </c>
      <c r="J33" s="243">
        <v>2.5</v>
      </c>
    </row>
    <row r="34" spans="1:10" ht="12.75" customHeight="1" x14ac:dyDescent="0.2">
      <c r="A34" s="109" t="s">
        <v>180</v>
      </c>
      <c r="B34" s="109" t="s">
        <v>205</v>
      </c>
      <c r="C34" s="109" t="s">
        <v>206</v>
      </c>
      <c r="D34" s="109">
        <v>7</v>
      </c>
      <c r="E34" s="109" t="s">
        <v>1054</v>
      </c>
      <c r="F34" s="109">
        <v>4</v>
      </c>
      <c r="G34" s="109" t="s">
        <v>1055</v>
      </c>
      <c r="H34" s="109">
        <v>2</v>
      </c>
      <c r="I34" s="109" t="s">
        <v>1055</v>
      </c>
      <c r="J34" s="243">
        <v>0.91</v>
      </c>
    </row>
    <row r="35" spans="1:10" ht="12.75" customHeight="1" x14ac:dyDescent="0.2">
      <c r="A35" s="109" t="s">
        <v>180</v>
      </c>
      <c r="B35" s="109" t="s">
        <v>207</v>
      </c>
      <c r="C35" s="109" t="s">
        <v>208</v>
      </c>
      <c r="D35" s="109">
        <v>7</v>
      </c>
      <c r="E35" s="109" t="s">
        <v>1054</v>
      </c>
      <c r="F35" s="109">
        <v>4</v>
      </c>
      <c r="G35" s="109" t="s">
        <v>1055</v>
      </c>
      <c r="H35" s="109">
        <v>2</v>
      </c>
      <c r="I35" s="109" t="s">
        <v>1055</v>
      </c>
      <c r="J35" s="243">
        <v>8.9700000000000006</v>
      </c>
    </row>
    <row r="36" spans="1:10" ht="12.75" customHeight="1" x14ac:dyDescent="0.2">
      <c r="A36" s="109" t="s">
        <v>180</v>
      </c>
      <c r="B36" s="109" t="s">
        <v>209</v>
      </c>
      <c r="C36" s="109" t="s">
        <v>210</v>
      </c>
      <c r="D36" s="109">
        <v>7</v>
      </c>
      <c r="E36" s="109" t="s">
        <v>1054</v>
      </c>
      <c r="F36" s="109">
        <v>4</v>
      </c>
      <c r="G36" s="109" t="s">
        <v>1055</v>
      </c>
      <c r="H36" s="109">
        <v>2</v>
      </c>
      <c r="I36" s="109" t="s">
        <v>1055</v>
      </c>
      <c r="J36" s="243">
        <v>2.0099999999999998</v>
      </c>
    </row>
    <row r="37" spans="1:10" ht="12.75" customHeight="1" x14ac:dyDescent="0.2">
      <c r="A37" s="109" t="s">
        <v>180</v>
      </c>
      <c r="B37" s="109" t="s">
        <v>211</v>
      </c>
      <c r="C37" s="109" t="s">
        <v>212</v>
      </c>
      <c r="D37" s="109">
        <v>7</v>
      </c>
      <c r="E37" s="109" t="s">
        <v>1054</v>
      </c>
      <c r="F37" s="109">
        <v>4</v>
      </c>
      <c r="G37" s="109" t="s">
        <v>1055</v>
      </c>
      <c r="H37" s="109">
        <v>2</v>
      </c>
      <c r="I37" s="109" t="s">
        <v>1055</v>
      </c>
      <c r="J37" s="243">
        <v>0.41</v>
      </c>
    </row>
    <row r="38" spans="1:10" ht="12.75" customHeight="1" x14ac:dyDescent="0.2">
      <c r="A38" s="109" t="s">
        <v>180</v>
      </c>
      <c r="B38" s="109" t="s">
        <v>213</v>
      </c>
      <c r="C38" s="109" t="s">
        <v>214</v>
      </c>
      <c r="D38" s="109">
        <v>7</v>
      </c>
      <c r="E38" s="109" t="s">
        <v>1054</v>
      </c>
      <c r="F38" s="109">
        <v>4</v>
      </c>
      <c r="G38" s="109" t="s">
        <v>1055</v>
      </c>
      <c r="H38" s="109">
        <v>2</v>
      </c>
      <c r="I38" s="109" t="s">
        <v>1055</v>
      </c>
      <c r="J38" s="243">
        <v>1.1200000000000001</v>
      </c>
    </row>
    <row r="39" spans="1:10" ht="12.75" customHeight="1" x14ac:dyDescent="0.2">
      <c r="A39" s="109" t="s">
        <v>180</v>
      </c>
      <c r="B39" s="109" t="s">
        <v>215</v>
      </c>
      <c r="C39" s="109" t="s">
        <v>216</v>
      </c>
      <c r="D39" s="109">
        <v>7</v>
      </c>
      <c r="E39" s="109" t="s">
        <v>1054</v>
      </c>
      <c r="F39" s="109">
        <v>1</v>
      </c>
      <c r="G39" s="109" t="s">
        <v>152</v>
      </c>
      <c r="H39" s="109">
        <v>1</v>
      </c>
      <c r="I39" s="109" t="s">
        <v>152</v>
      </c>
      <c r="J39" s="243">
        <v>0.76</v>
      </c>
    </row>
    <row r="40" spans="1:10" ht="12.75" customHeight="1" x14ac:dyDescent="0.2">
      <c r="A40" s="109" t="s">
        <v>180</v>
      </c>
      <c r="B40" s="109" t="s">
        <v>217</v>
      </c>
      <c r="C40" s="109" t="s">
        <v>218</v>
      </c>
      <c r="D40" s="109">
        <v>7</v>
      </c>
      <c r="E40" s="109" t="s">
        <v>1054</v>
      </c>
      <c r="F40" s="109">
        <v>1</v>
      </c>
      <c r="G40" s="109" t="s">
        <v>152</v>
      </c>
      <c r="H40" s="109">
        <v>1</v>
      </c>
      <c r="I40" s="109" t="s">
        <v>152</v>
      </c>
      <c r="J40" s="243">
        <v>2.08</v>
      </c>
    </row>
    <row r="41" spans="1:10" ht="12.75" customHeight="1" x14ac:dyDescent="0.2">
      <c r="A41" s="109" t="s">
        <v>180</v>
      </c>
      <c r="B41" s="109" t="s">
        <v>219</v>
      </c>
      <c r="C41" s="109" t="s">
        <v>220</v>
      </c>
      <c r="D41" s="109">
        <v>7</v>
      </c>
      <c r="E41" s="109" t="s">
        <v>1054</v>
      </c>
      <c r="F41" s="109">
        <v>4</v>
      </c>
      <c r="G41" s="109" t="s">
        <v>1055</v>
      </c>
      <c r="H41" s="109">
        <v>2</v>
      </c>
      <c r="I41" s="109" t="s">
        <v>1055</v>
      </c>
      <c r="J41" s="243">
        <v>1.88</v>
      </c>
    </row>
    <row r="42" spans="1:10" ht="12.75" customHeight="1" x14ac:dyDescent="0.2">
      <c r="A42" s="109" t="s">
        <v>180</v>
      </c>
      <c r="B42" s="109" t="s">
        <v>221</v>
      </c>
      <c r="C42" s="109" t="s">
        <v>222</v>
      </c>
      <c r="D42" s="109">
        <v>7</v>
      </c>
      <c r="E42" s="109" t="s">
        <v>1054</v>
      </c>
      <c r="F42" s="109">
        <v>1</v>
      </c>
      <c r="G42" s="109" t="s">
        <v>152</v>
      </c>
      <c r="H42" s="109">
        <v>1</v>
      </c>
      <c r="I42" s="109" t="s">
        <v>152</v>
      </c>
      <c r="J42" s="243">
        <v>0.82</v>
      </c>
    </row>
    <row r="43" spans="1:10" ht="12.75" customHeight="1" x14ac:dyDescent="0.2">
      <c r="A43" s="109" t="s">
        <v>180</v>
      </c>
      <c r="B43" s="109" t="s">
        <v>223</v>
      </c>
      <c r="C43" s="109" t="s">
        <v>224</v>
      </c>
      <c r="D43" s="109">
        <v>7</v>
      </c>
      <c r="E43" s="109" t="s">
        <v>1054</v>
      </c>
      <c r="F43" s="109">
        <v>31</v>
      </c>
      <c r="G43" s="109" t="s">
        <v>1055</v>
      </c>
      <c r="H43" s="109">
        <v>2</v>
      </c>
      <c r="I43" s="109" t="s">
        <v>1055</v>
      </c>
      <c r="J43" s="243">
        <v>0.23</v>
      </c>
    </row>
    <row r="44" spans="1:10" ht="12.75" customHeight="1" x14ac:dyDescent="0.2">
      <c r="A44" s="109" t="s">
        <v>180</v>
      </c>
      <c r="B44" s="109" t="s">
        <v>225</v>
      </c>
      <c r="C44" s="109" t="s">
        <v>226</v>
      </c>
      <c r="D44" s="109">
        <v>7</v>
      </c>
      <c r="E44" s="109" t="s">
        <v>1054</v>
      </c>
      <c r="F44" s="109">
        <v>4</v>
      </c>
      <c r="G44" s="109" t="s">
        <v>1055</v>
      </c>
      <c r="H44" s="109">
        <v>2</v>
      </c>
      <c r="I44" s="109" t="s">
        <v>1055</v>
      </c>
      <c r="J44" s="243">
        <v>0.87</v>
      </c>
    </row>
    <row r="45" spans="1:10" ht="12.75" customHeight="1" x14ac:dyDescent="0.2">
      <c r="A45" s="109" t="s">
        <v>180</v>
      </c>
      <c r="B45" s="109" t="s">
        <v>227</v>
      </c>
      <c r="C45" s="109" t="s">
        <v>228</v>
      </c>
      <c r="D45" s="109">
        <v>7</v>
      </c>
      <c r="E45" s="109" t="s">
        <v>1054</v>
      </c>
      <c r="F45" s="109">
        <v>4</v>
      </c>
      <c r="G45" s="109" t="s">
        <v>1055</v>
      </c>
      <c r="H45" s="109">
        <v>2</v>
      </c>
      <c r="I45" s="109" t="s">
        <v>1055</v>
      </c>
      <c r="J45" s="243">
        <v>0.84</v>
      </c>
    </row>
    <row r="46" spans="1:10" ht="12.75" customHeight="1" x14ac:dyDescent="0.2">
      <c r="A46" s="109" t="s">
        <v>180</v>
      </c>
      <c r="B46" s="109" t="s">
        <v>229</v>
      </c>
      <c r="C46" s="109" t="s">
        <v>230</v>
      </c>
      <c r="D46" s="109">
        <v>7</v>
      </c>
      <c r="E46" s="109" t="s">
        <v>1054</v>
      </c>
      <c r="F46" s="109">
        <v>4</v>
      </c>
      <c r="G46" s="109" t="s">
        <v>1055</v>
      </c>
      <c r="H46" s="109">
        <v>2</v>
      </c>
      <c r="I46" s="109" t="s">
        <v>1055</v>
      </c>
      <c r="J46" s="243">
        <v>0.89</v>
      </c>
    </row>
    <row r="47" spans="1:10" ht="12.75" customHeight="1" x14ac:dyDescent="0.2">
      <c r="A47" s="109" t="s">
        <v>180</v>
      </c>
      <c r="B47" s="109" t="s">
        <v>231</v>
      </c>
      <c r="C47" s="109" t="s">
        <v>232</v>
      </c>
      <c r="D47" s="109">
        <v>7</v>
      </c>
      <c r="E47" s="109" t="s">
        <v>1054</v>
      </c>
      <c r="F47" s="109">
        <v>4</v>
      </c>
      <c r="G47" s="109" t="s">
        <v>1055</v>
      </c>
      <c r="H47" s="109">
        <v>2</v>
      </c>
      <c r="I47" s="109" t="s">
        <v>1055</v>
      </c>
      <c r="J47" s="243">
        <v>6.23</v>
      </c>
    </row>
    <row r="48" spans="1:10" ht="12.75" customHeight="1" x14ac:dyDescent="0.2">
      <c r="A48" s="109" t="s">
        <v>180</v>
      </c>
      <c r="B48" s="109" t="s">
        <v>233</v>
      </c>
      <c r="C48" s="109" t="s">
        <v>234</v>
      </c>
      <c r="D48" s="109">
        <v>7</v>
      </c>
      <c r="E48" s="109" t="s">
        <v>1054</v>
      </c>
      <c r="F48" s="109">
        <v>4</v>
      </c>
      <c r="G48" s="109" t="s">
        <v>1055</v>
      </c>
      <c r="H48" s="109">
        <v>2</v>
      </c>
      <c r="I48" s="109" t="s">
        <v>1055</v>
      </c>
      <c r="J48" s="243">
        <v>1.94</v>
      </c>
    </row>
    <row r="49" spans="1:10" ht="12.75" customHeight="1" x14ac:dyDescent="0.2">
      <c r="A49" s="110" t="s">
        <v>180</v>
      </c>
      <c r="B49" s="110" t="s">
        <v>235</v>
      </c>
      <c r="C49" s="110" t="s">
        <v>236</v>
      </c>
      <c r="D49" s="110">
        <v>7</v>
      </c>
      <c r="E49" s="110" t="s">
        <v>1054</v>
      </c>
      <c r="F49" s="110">
        <v>1</v>
      </c>
      <c r="G49" s="110" t="s">
        <v>152</v>
      </c>
      <c r="H49" s="110">
        <v>1</v>
      </c>
      <c r="I49" s="110" t="s">
        <v>152</v>
      </c>
      <c r="J49" s="244">
        <v>0.55000000000000004</v>
      </c>
    </row>
    <row r="50" spans="1:10" ht="12.75" customHeight="1" x14ac:dyDescent="0.2">
      <c r="A50" s="24"/>
      <c r="B50" s="23">
        <f>COUNTA(F22:F49)</f>
        <v>28</v>
      </c>
      <c r="C50" s="23"/>
      <c r="D50" s="24"/>
      <c r="E50" s="24"/>
      <c r="F50" s="23">
        <f>COUNTIF(F22:F49, "&gt;0")</f>
        <v>28</v>
      </c>
      <c r="G50" s="24"/>
      <c r="H50" s="23"/>
      <c r="I50" s="24"/>
      <c r="J50" s="108">
        <f>SUM(J22:J49)</f>
        <v>52.029999999999987</v>
      </c>
    </row>
    <row r="51" spans="1:10" ht="12.75" customHeight="1" x14ac:dyDescent="0.2">
      <c r="A51" s="26"/>
      <c r="B51" s="53"/>
      <c r="C51" s="26"/>
      <c r="D51" s="26"/>
      <c r="E51" s="26"/>
      <c r="F51" s="26"/>
      <c r="G51" s="26"/>
      <c r="H51" s="26"/>
      <c r="I51" s="26"/>
      <c r="J51" s="245"/>
    </row>
    <row r="52" spans="1:10" ht="12.75" customHeight="1" x14ac:dyDescent="0.2">
      <c r="A52" s="109" t="s">
        <v>237</v>
      </c>
      <c r="B52" s="109" t="s">
        <v>238</v>
      </c>
      <c r="C52" s="109" t="s">
        <v>239</v>
      </c>
      <c r="D52" s="109">
        <v>12</v>
      </c>
      <c r="E52" s="109" t="s">
        <v>1054</v>
      </c>
      <c r="F52" s="109">
        <v>4</v>
      </c>
      <c r="G52" s="109" t="s">
        <v>31</v>
      </c>
      <c r="H52" s="109">
        <v>2</v>
      </c>
      <c r="I52" s="109" t="s">
        <v>31</v>
      </c>
      <c r="J52" s="243">
        <v>0.88</v>
      </c>
    </row>
    <row r="53" spans="1:10" ht="12.75" customHeight="1" x14ac:dyDescent="0.2">
      <c r="A53" s="109" t="s">
        <v>237</v>
      </c>
      <c r="B53" s="109" t="s">
        <v>240</v>
      </c>
      <c r="C53" s="109" t="s">
        <v>241</v>
      </c>
      <c r="D53" s="109">
        <v>12</v>
      </c>
      <c r="E53" s="109" t="s">
        <v>1054</v>
      </c>
      <c r="F53" s="109">
        <v>31</v>
      </c>
      <c r="G53" s="109" t="s">
        <v>1055</v>
      </c>
      <c r="H53" s="109">
        <v>2</v>
      </c>
      <c r="I53" s="109" t="s">
        <v>1055</v>
      </c>
      <c r="J53" s="243">
        <v>0.5</v>
      </c>
    </row>
    <row r="54" spans="1:10" ht="12.75" customHeight="1" x14ac:dyDescent="0.2">
      <c r="A54" s="109" t="s">
        <v>237</v>
      </c>
      <c r="B54" s="109" t="s">
        <v>242</v>
      </c>
      <c r="C54" s="109" t="s">
        <v>243</v>
      </c>
      <c r="D54" s="109">
        <v>12</v>
      </c>
      <c r="E54" s="109" t="s">
        <v>1054</v>
      </c>
      <c r="F54" s="109">
        <v>4</v>
      </c>
      <c r="G54" s="109" t="s">
        <v>1055</v>
      </c>
      <c r="H54" s="109">
        <v>2</v>
      </c>
      <c r="I54" s="109" t="s">
        <v>1055</v>
      </c>
      <c r="J54" s="243">
        <v>0.18</v>
      </c>
    </row>
    <row r="55" spans="1:10" ht="12.75" customHeight="1" x14ac:dyDescent="0.2">
      <c r="A55" s="109" t="s">
        <v>237</v>
      </c>
      <c r="B55" s="109" t="s">
        <v>244</v>
      </c>
      <c r="C55" s="109" t="s">
        <v>245</v>
      </c>
      <c r="D55" s="109">
        <v>12</v>
      </c>
      <c r="E55" s="109" t="s">
        <v>1054</v>
      </c>
      <c r="F55" s="109">
        <v>1</v>
      </c>
      <c r="G55" s="109" t="s">
        <v>152</v>
      </c>
      <c r="H55" s="109">
        <v>1</v>
      </c>
      <c r="I55" s="109" t="s">
        <v>152</v>
      </c>
      <c r="J55" s="243">
        <v>0.85</v>
      </c>
    </row>
    <row r="56" spans="1:10" ht="12.75" customHeight="1" x14ac:dyDescent="0.2">
      <c r="A56" s="109" t="s">
        <v>237</v>
      </c>
      <c r="B56" s="109" t="s">
        <v>246</v>
      </c>
      <c r="C56" s="109" t="s">
        <v>247</v>
      </c>
      <c r="D56" s="109">
        <v>12</v>
      </c>
      <c r="E56" s="109" t="s">
        <v>1054</v>
      </c>
      <c r="F56" s="109">
        <v>4</v>
      </c>
      <c r="G56" s="109" t="s">
        <v>31</v>
      </c>
      <c r="H56" s="109">
        <v>2</v>
      </c>
      <c r="I56" s="109" t="s">
        <v>31</v>
      </c>
      <c r="J56" s="243">
        <v>0.39</v>
      </c>
    </row>
    <row r="57" spans="1:10" ht="12.75" customHeight="1" x14ac:dyDescent="0.2">
      <c r="A57" s="109" t="s">
        <v>237</v>
      </c>
      <c r="B57" s="109" t="s">
        <v>248</v>
      </c>
      <c r="C57" s="109" t="s">
        <v>249</v>
      </c>
      <c r="D57" s="109">
        <v>12</v>
      </c>
      <c r="E57" s="109" t="s">
        <v>1054</v>
      </c>
      <c r="F57" s="109">
        <v>4</v>
      </c>
      <c r="G57" s="109" t="s">
        <v>31</v>
      </c>
      <c r="H57" s="109">
        <v>2</v>
      </c>
      <c r="I57" s="109" t="s">
        <v>31</v>
      </c>
      <c r="J57" s="243">
        <v>1.91</v>
      </c>
    </row>
    <row r="58" spans="1:10" ht="12.75" customHeight="1" x14ac:dyDescent="0.2">
      <c r="A58" s="109" t="s">
        <v>237</v>
      </c>
      <c r="B58" s="109" t="s">
        <v>250</v>
      </c>
      <c r="C58" s="109" t="s">
        <v>251</v>
      </c>
      <c r="D58" s="109">
        <v>12</v>
      </c>
      <c r="E58" s="109" t="s">
        <v>1054</v>
      </c>
      <c r="F58" s="109">
        <v>1</v>
      </c>
      <c r="G58" s="109" t="s">
        <v>1056</v>
      </c>
      <c r="H58" s="109">
        <v>1</v>
      </c>
      <c r="I58" s="109" t="s">
        <v>1056</v>
      </c>
      <c r="J58" s="243">
        <v>1</v>
      </c>
    </row>
    <row r="59" spans="1:10" ht="12.75" customHeight="1" x14ac:dyDescent="0.2">
      <c r="A59" s="109" t="s">
        <v>237</v>
      </c>
      <c r="B59" s="109" t="s">
        <v>252</v>
      </c>
      <c r="C59" s="109" t="s">
        <v>253</v>
      </c>
      <c r="D59" s="109">
        <v>12</v>
      </c>
      <c r="E59" s="109" t="s">
        <v>1054</v>
      </c>
      <c r="F59" s="109">
        <v>4</v>
      </c>
      <c r="G59" s="109" t="s">
        <v>31</v>
      </c>
      <c r="H59" s="109">
        <v>2</v>
      </c>
      <c r="I59" s="109" t="s">
        <v>31</v>
      </c>
      <c r="J59" s="243">
        <v>1.5</v>
      </c>
    </row>
    <row r="60" spans="1:10" ht="12.75" customHeight="1" x14ac:dyDescent="0.2">
      <c r="A60" s="109" t="s">
        <v>237</v>
      </c>
      <c r="B60" s="109" t="s">
        <v>254</v>
      </c>
      <c r="C60" s="109" t="s">
        <v>255</v>
      </c>
      <c r="D60" s="109">
        <v>12</v>
      </c>
      <c r="E60" s="109" t="s">
        <v>1054</v>
      </c>
      <c r="F60" s="109">
        <v>4</v>
      </c>
      <c r="G60" s="109" t="s">
        <v>31</v>
      </c>
      <c r="H60" s="109">
        <v>2</v>
      </c>
      <c r="I60" s="109" t="s">
        <v>31</v>
      </c>
      <c r="J60" s="243">
        <v>1</v>
      </c>
    </row>
    <row r="61" spans="1:10" ht="12.75" customHeight="1" x14ac:dyDescent="0.2">
      <c r="A61" s="109" t="s">
        <v>237</v>
      </c>
      <c r="B61" s="109" t="s">
        <v>256</v>
      </c>
      <c r="C61" s="109" t="s">
        <v>257</v>
      </c>
      <c r="D61" s="109">
        <v>12</v>
      </c>
      <c r="E61" s="109" t="s">
        <v>1054</v>
      </c>
      <c r="F61" s="109">
        <v>4</v>
      </c>
      <c r="G61" s="109" t="s">
        <v>31</v>
      </c>
      <c r="H61" s="109">
        <v>2</v>
      </c>
      <c r="I61" s="109" t="s">
        <v>31</v>
      </c>
      <c r="J61" s="243">
        <v>0.4</v>
      </c>
    </row>
    <row r="62" spans="1:10" ht="12.75" customHeight="1" x14ac:dyDescent="0.2">
      <c r="A62" s="109" t="s">
        <v>237</v>
      </c>
      <c r="B62" s="109" t="s">
        <v>258</v>
      </c>
      <c r="C62" s="109" t="s">
        <v>259</v>
      </c>
      <c r="D62" s="109">
        <v>12</v>
      </c>
      <c r="E62" s="109" t="s">
        <v>1054</v>
      </c>
      <c r="F62" s="109">
        <v>1</v>
      </c>
      <c r="G62" s="109" t="s">
        <v>152</v>
      </c>
      <c r="H62" s="109">
        <v>1</v>
      </c>
      <c r="I62" s="109" t="s">
        <v>152</v>
      </c>
      <c r="J62" s="243">
        <v>4.43</v>
      </c>
    </row>
    <row r="63" spans="1:10" ht="12.75" customHeight="1" x14ac:dyDescent="0.2">
      <c r="A63" s="109" t="s">
        <v>237</v>
      </c>
      <c r="B63" s="109" t="s">
        <v>260</v>
      </c>
      <c r="C63" s="109" t="s">
        <v>261</v>
      </c>
      <c r="D63" s="109">
        <v>12</v>
      </c>
      <c r="E63" s="109" t="s">
        <v>1054</v>
      </c>
      <c r="F63" s="109">
        <v>4</v>
      </c>
      <c r="G63" s="109" t="s">
        <v>31</v>
      </c>
      <c r="H63" s="109">
        <v>2</v>
      </c>
      <c r="I63" s="109" t="s">
        <v>31</v>
      </c>
      <c r="J63" s="243">
        <v>0.14000000000000001</v>
      </c>
    </row>
    <row r="64" spans="1:10" ht="12.75" customHeight="1" x14ac:dyDescent="0.2">
      <c r="A64" s="109" t="s">
        <v>237</v>
      </c>
      <c r="B64" s="109" t="s">
        <v>262</v>
      </c>
      <c r="C64" s="109" t="s">
        <v>263</v>
      </c>
      <c r="D64" s="109">
        <v>12</v>
      </c>
      <c r="E64" s="109" t="s">
        <v>1054</v>
      </c>
      <c r="F64" s="109">
        <v>4</v>
      </c>
      <c r="G64" s="109" t="s">
        <v>31</v>
      </c>
      <c r="H64" s="109">
        <v>2</v>
      </c>
      <c r="I64" s="109" t="s">
        <v>31</v>
      </c>
      <c r="J64" s="243">
        <v>0.11</v>
      </c>
    </row>
    <row r="65" spans="1:10" ht="12.75" customHeight="1" x14ac:dyDescent="0.2">
      <c r="A65" s="109" t="s">
        <v>237</v>
      </c>
      <c r="B65" s="109" t="s">
        <v>264</v>
      </c>
      <c r="C65" s="109" t="s">
        <v>265</v>
      </c>
      <c r="D65" s="109">
        <v>12</v>
      </c>
      <c r="E65" s="109" t="s">
        <v>1054</v>
      </c>
      <c r="F65" s="109">
        <v>4</v>
      </c>
      <c r="G65" s="109" t="s">
        <v>31</v>
      </c>
      <c r="H65" s="109">
        <v>2</v>
      </c>
      <c r="I65" s="109" t="s">
        <v>31</v>
      </c>
      <c r="J65" s="243">
        <v>0.83</v>
      </c>
    </row>
    <row r="66" spans="1:10" ht="12.75" customHeight="1" x14ac:dyDescent="0.2">
      <c r="A66" s="109" t="s">
        <v>237</v>
      </c>
      <c r="B66" s="109" t="s">
        <v>266</v>
      </c>
      <c r="C66" s="109" t="s">
        <v>267</v>
      </c>
      <c r="D66" s="109">
        <v>12</v>
      </c>
      <c r="E66" s="109" t="s">
        <v>1054</v>
      </c>
      <c r="F66" s="109">
        <v>4</v>
      </c>
      <c r="G66" s="109" t="s">
        <v>31</v>
      </c>
      <c r="H66" s="109">
        <v>2</v>
      </c>
      <c r="I66" s="109" t="s">
        <v>31</v>
      </c>
      <c r="J66" s="243">
        <v>1.31</v>
      </c>
    </row>
    <row r="67" spans="1:10" ht="12.75" customHeight="1" x14ac:dyDescent="0.2">
      <c r="A67" s="109" t="s">
        <v>237</v>
      </c>
      <c r="B67" s="109" t="s">
        <v>268</v>
      </c>
      <c r="C67" s="109" t="s">
        <v>269</v>
      </c>
      <c r="D67" s="109">
        <v>12</v>
      </c>
      <c r="E67" s="109" t="s">
        <v>1054</v>
      </c>
      <c r="F67" s="109">
        <v>1</v>
      </c>
      <c r="G67" s="109" t="s">
        <v>152</v>
      </c>
      <c r="H67" s="109">
        <v>1</v>
      </c>
      <c r="I67" s="109" t="s">
        <v>152</v>
      </c>
      <c r="J67" s="243">
        <v>2</v>
      </c>
    </row>
    <row r="68" spans="1:10" ht="12.75" customHeight="1" x14ac:dyDescent="0.2">
      <c r="A68" s="109" t="s">
        <v>237</v>
      </c>
      <c r="B68" s="109" t="s">
        <v>270</v>
      </c>
      <c r="C68" s="109" t="s">
        <v>271</v>
      </c>
      <c r="D68" s="109">
        <v>12</v>
      </c>
      <c r="E68" s="109" t="s">
        <v>1054</v>
      </c>
      <c r="F68" s="109">
        <v>1</v>
      </c>
      <c r="G68" s="109" t="s">
        <v>1056</v>
      </c>
      <c r="H68" s="109">
        <v>1</v>
      </c>
      <c r="I68" s="109" t="s">
        <v>1056</v>
      </c>
      <c r="J68" s="243">
        <v>0.21</v>
      </c>
    </row>
    <row r="69" spans="1:10" ht="12.75" customHeight="1" x14ac:dyDescent="0.2">
      <c r="A69" s="109" t="s">
        <v>237</v>
      </c>
      <c r="B69" s="109" t="s">
        <v>272</v>
      </c>
      <c r="C69" s="109" t="s">
        <v>273</v>
      </c>
      <c r="D69" s="109">
        <v>12</v>
      </c>
      <c r="E69" s="109" t="s">
        <v>1054</v>
      </c>
      <c r="F69" s="109">
        <v>4</v>
      </c>
      <c r="G69" s="109" t="s">
        <v>31</v>
      </c>
      <c r="H69" s="109">
        <v>2</v>
      </c>
      <c r="I69" s="109" t="s">
        <v>31</v>
      </c>
      <c r="J69" s="243">
        <v>0.8</v>
      </c>
    </row>
    <row r="70" spans="1:10" ht="12.75" customHeight="1" x14ac:dyDescent="0.2">
      <c r="A70" s="109" t="s">
        <v>237</v>
      </c>
      <c r="B70" s="109" t="s">
        <v>274</v>
      </c>
      <c r="C70" s="109" t="s">
        <v>275</v>
      </c>
      <c r="D70" s="109">
        <v>12</v>
      </c>
      <c r="E70" s="109" t="s">
        <v>1054</v>
      </c>
      <c r="F70" s="109">
        <v>4</v>
      </c>
      <c r="G70" s="109" t="s">
        <v>31</v>
      </c>
      <c r="H70" s="109">
        <v>2</v>
      </c>
      <c r="I70" s="109" t="s">
        <v>31</v>
      </c>
      <c r="J70" s="243">
        <v>0.1</v>
      </c>
    </row>
    <row r="71" spans="1:10" ht="12.75" customHeight="1" x14ac:dyDescent="0.2">
      <c r="A71" s="109" t="s">
        <v>237</v>
      </c>
      <c r="B71" s="109" t="s">
        <v>276</v>
      </c>
      <c r="C71" s="109" t="s">
        <v>277</v>
      </c>
      <c r="D71" s="109">
        <v>12</v>
      </c>
      <c r="E71" s="109" t="s">
        <v>1054</v>
      </c>
      <c r="F71" s="109">
        <v>4</v>
      </c>
      <c r="G71" s="109" t="s">
        <v>31</v>
      </c>
      <c r="H71" s="109">
        <v>2</v>
      </c>
      <c r="I71" s="109" t="s">
        <v>31</v>
      </c>
      <c r="J71" s="243">
        <v>0.72</v>
      </c>
    </row>
    <row r="72" spans="1:10" ht="12.75" customHeight="1" x14ac:dyDescent="0.2">
      <c r="A72" s="109" t="s">
        <v>237</v>
      </c>
      <c r="B72" s="109" t="s">
        <v>278</v>
      </c>
      <c r="C72" s="109" t="s">
        <v>279</v>
      </c>
      <c r="D72" s="109">
        <v>12</v>
      </c>
      <c r="E72" s="109" t="s">
        <v>1054</v>
      </c>
      <c r="F72" s="109">
        <v>4</v>
      </c>
      <c r="G72" s="109" t="s">
        <v>31</v>
      </c>
      <c r="H72" s="109">
        <v>2</v>
      </c>
      <c r="I72" s="109" t="s">
        <v>31</v>
      </c>
      <c r="J72" s="243">
        <v>0.17</v>
      </c>
    </row>
    <row r="73" spans="1:10" ht="12.75" customHeight="1" x14ac:dyDescent="0.2">
      <c r="A73" s="109" t="s">
        <v>237</v>
      </c>
      <c r="B73" s="109" t="s">
        <v>280</v>
      </c>
      <c r="C73" s="109" t="s">
        <v>281</v>
      </c>
      <c r="D73" s="109">
        <v>12</v>
      </c>
      <c r="E73" s="109" t="s">
        <v>1054</v>
      </c>
      <c r="F73" s="109">
        <v>1</v>
      </c>
      <c r="G73" s="109" t="s">
        <v>152</v>
      </c>
      <c r="H73" s="109">
        <v>1</v>
      </c>
      <c r="I73" s="109" t="s">
        <v>152</v>
      </c>
      <c r="J73" s="243">
        <v>1.155</v>
      </c>
    </row>
    <row r="74" spans="1:10" ht="12.75" customHeight="1" x14ac:dyDescent="0.2">
      <c r="A74" s="109" t="s">
        <v>237</v>
      </c>
      <c r="B74" s="109" t="s">
        <v>282</v>
      </c>
      <c r="C74" s="109" t="s">
        <v>283</v>
      </c>
      <c r="D74" s="109">
        <v>12</v>
      </c>
      <c r="E74" s="109" t="s">
        <v>1054</v>
      </c>
      <c r="F74" s="109">
        <v>1</v>
      </c>
      <c r="G74" s="109" t="s">
        <v>152</v>
      </c>
      <c r="H74" s="109">
        <v>1</v>
      </c>
      <c r="I74" s="109" t="s">
        <v>152</v>
      </c>
      <c r="J74" s="243">
        <v>3.18</v>
      </c>
    </row>
    <row r="75" spans="1:10" ht="12.75" customHeight="1" x14ac:dyDescent="0.2">
      <c r="A75" s="109" t="s">
        <v>237</v>
      </c>
      <c r="B75" s="109" t="s">
        <v>284</v>
      </c>
      <c r="C75" s="109" t="s">
        <v>285</v>
      </c>
      <c r="D75" s="109">
        <v>12</v>
      </c>
      <c r="E75" s="109" t="s">
        <v>1054</v>
      </c>
      <c r="F75" s="109">
        <v>4</v>
      </c>
      <c r="G75" s="109" t="s">
        <v>31</v>
      </c>
      <c r="H75" s="109">
        <v>2</v>
      </c>
      <c r="I75" s="109" t="s">
        <v>31</v>
      </c>
      <c r="J75" s="243">
        <v>0.28999999999999998</v>
      </c>
    </row>
    <row r="76" spans="1:10" ht="12.75" customHeight="1" x14ac:dyDescent="0.2">
      <c r="A76" s="109" t="s">
        <v>237</v>
      </c>
      <c r="B76" s="109" t="s">
        <v>286</v>
      </c>
      <c r="C76" s="109" t="s">
        <v>287</v>
      </c>
      <c r="D76" s="109">
        <v>12</v>
      </c>
      <c r="E76" s="109" t="s">
        <v>1054</v>
      </c>
      <c r="F76" s="109">
        <v>1</v>
      </c>
      <c r="G76" s="109" t="s">
        <v>152</v>
      </c>
      <c r="H76" s="109">
        <v>1</v>
      </c>
      <c r="I76" s="109" t="s">
        <v>152</v>
      </c>
      <c r="J76" s="243">
        <v>0.86</v>
      </c>
    </row>
    <row r="77" spans="1:10" ht="12.75" customHeight="1" x14ac:dyDescent="0.2">
      <c r="A77" s="109" t="s">
        <v>237</v>
      </c>
      <c r="B77" s="109" t="s">
        <v>288</v>
      </c>
      <c r="C77" s="109" t="s">
        <v>289</v>
      </c>
      <c r="D77" s="109">
        <v>12</v>
      </c>
      <c r="E77" s="109" t="s">
        <v>1054</v>
      </c>
      <c r="F77" s="109">
        <v>4</v>
      </c>
      <c r="G77" s="109" t="s">
        <v>31</v>
      </c>
      <c r="H77" s="109">
        <v>2</v>
      </c>
      <c r="I77" s="109" t="s">
        <v>31</v>
      </c>
      <c r="J77" s="243">
        <v>0.57999999999999996</v>
      </c>
    </row>
    <row r="78" spans="1:10" ht="12.75" customHeight="1" x14ac:dyDescent="0.2">
      <c r="A78" s="109" t="s">
        <v>237</v>
      </c>
      <c r="B78" s="109" t="s">
        <v>290</v>
      </c>
      <c r="C78" s="109" t="s">
        <v>291</v>
      </c>
      <c r="D78" s="109">
        <v>12</v>
      </c>
      <c r="E78" s="109" t="s">
        <v>1054</v>
      </c>
      <c r="F78" s="109">
        <v>1</v>
      </c>
      <c r="G78" s="109" t="s">
        <v>152</v>
      </c>
      <c r="H78" s="109">
        <v>1</v>
      </c>
      <c r="I78" s="109" t="s">
        <v>152</v>
      </c>
      <c r="J78" s="243">
        <v>0.04</v>
      </c>
    </row>
    <row r="79" spans="1:10" ht="12.75" customHeight="1" x14ac:dyDescent="0.2">
      <c r="A79" s="109" t="s">
        <v>237</v>
      </c>
      <c r="B79" s="109" t="s">
        <v>292</v>
      </c>
      <c r="C79" s="109" t="s">
        <v>293</v>
      </c>
      <c r="D79" s="109">
        <v>12</v>
      </c>
      <c r="E79" s="109" t="s">
        <v>1054</v>
      </c>
      <c r="F79" s="109">
        <v>1</v>
      </c>
      <c r="G79" s="109" t="s">
        <v>152</v>
      </c>
      <c r="H79" s="109">
        <v>1</v>
      </c>
      <c r="I79" s="109" t="s">
        <v>152</v>
      </c>
      <c r="J79" s="243">
        <v>2.08</v>
      </c>
    </row>
    <row r="80" spans="1:10" ht="12.75" customHeight="1" x14ac:dyDescent="0.2">
      <c r="A80" s="109" t="s">
        <v>237</v>
      </c>
      <c r="B80" s="109" t="s">
        <v>294</v>
      </c>
      <c r="C80" s="109" t="s">
        <v>295</v>
      </c>
      <c r="D80" s="109">
        <v>12</v>
      </c>
      <c r="E80" s="109" t="s">
        <v>1054</v>
      </c>
      <c r="F80" s="109">
        <v>1</v>
      </c>
      <c r="G80" s="109" t="s">
        <v>152</v>
      </c>
      <c r="H80" s="109">
        <v>1</v>
      </c>
      <c r="I80" s="109" t="s">
        <v>152</v>
      </c>
      <c r="J80" s="243">
        <v>0.23</v>
      </c>
    </row>
    <row r="81" spans="1:10" ht="12.75" customHeight="1" x14ac:dyDescent="0.2">
      <c r="A81" s="109" t="s">
        <v>237</v>
      </c>
      <c r="B81" s="109" t="s">
        <v>296</v>
      </c>
      <c r="C81" s="109" t="s">
        <v>297</v>
      </c>
      <c r="D81" s="109">
        <v>12</v>
      </c>
      <c r="E81" s="109" t="s">
        <v>1054</v>
      </c>
      <c r="F81" s="109">
        <v>4</v>
      </c>
      <c r="G81" s="109" t="s">
        <v>31</v>
      </c>
      <c r="H81" s="109">
        <v>2</v>
      </c>
      <c r="I81" s="109" t="s">
        <v>31</v>
      </c>
      <c r="J81" s="243">
        <v>1.23</v>
      </c>
    </row>
    <row r="82" spans="1:10" ht="12.75" customHeight="1" x14ac:dyDescent="0.2">
      <c r="A82" s="109" t="s">
        <v>237</v>
      </c>
      <c r="B82" s="109" t="s">
        <v>298</v>
      </c>
      <c r="C82" s="109" t="s">
        <v>299</v>
      </c>
      <c r="D82" s="109">
        <v>12</v>
      </c>
      <c r="E82" s="109" t="s">
        <v>1054</v>
      </c>
      <c r="F82" s="109">
        <v>1</v>
      </c>
      <c r="G82" s="109" t="s">
        <v>152</v>
      </c>
      <c r="H82" s="109">
        <v>1</v>
      </c>
      <c r="I82" s="109" t="s">
        <v>152</v>
      </c>
      <c r="J82" s="243">
        <v>0.49</v>
      </c>
    </row>
    <row r="83" spans="1:10" ht="12.75" customHeight="1" x14ac:dyDescent="0.2">
      <c r="A83" s="63" t="s">
        <v>237</v>
      </c>
      <c r="B83" s="24" t="s">
        <v>284</v>
      </c>
      <c r="C83" s="24" t="s">
        <v>1067</v>
      </c>
      <c r="D83" s="109">
        <v>12</v>
      </c>
      <c r="E83" s="109" t="s">
        <v>1054</v>
      </c>
      <c r="F83" s="109">
        <v>1</v>
      </c>
      <c r="G83" s="109" t="s">
        <v>152</v>
      </c>
      <c r="H83" s="109">
        <v>1</v>
      </c>
      <c r="I83" s="109" t="s">
        <v>152</v>
      </c>
      <c r="J83" s="243">
        <v>0</v>
      </c>
    </row>
    <row r="84" spans="1:10" ht="12.75" customHeight="1" x14ac:dyDescent="0.2">
      <c r="A84" s="109" t="s">
        <v>237</v>
      </c>
      <c r="B84" s="109" t="s">
        <v>300</v>
      </c>
      <c r="C84" s="109" t="s">
        <v>301</v>
      </c>
      <c r="D84" s="109">
        <v>12</v>
      </c>
      <c r="E84" s="109" t="s">
        <v>1054</v>
      </c>
      <c r="F84" s="109">
        <v>1</v>
      </c>
      <c r="G84" s="109" t="s">
        <v>152</v>
      </c>
      <c r="H84" s="109">
        <v>1</v>
      </c>
      <c r="I84" s="109" t="s">
        <v>152</v>
      </c>
      <c r="J84" s="243">
        <v>1.89</v>
      </c>
    </row>
    <row r="85" spans="1:10" ht="12.75" customHeight="1" x14ac:dyDescent="0.2">
      <c r="A85" s="109" t="s">
        <v>237</v>
      </c>
      <c r="B85" s="109" t="s">
        <v>302</v>
      </c>
      <c r="C85" s="109" t="s">
        <v>303</v>
      </c>
      <c r="D85" s="109">
        <v>12</v>
      </c>
      <c r="E85" s="109" t="s">
        <v>1054</v>
      </c>
      <c r="F85" s="109">
        <v>4</v>
      </c>
      <c r="G85" s="109" t="s">
        <v>31</v>
      </c>
      <c r="H85" s="109">
        <v>2</v>
      </c>
      <c r="I85" s="109" t="s">
        <v>31</v>
      </c>
      <c r="J85" s="243">
        <v>1.27</v>
      </c>
    </row>
    <row r="86" spans="1:10" ht="12.75" customHeight="1" x14ac:dyDescent="0.2">
      <c r="A86" s="109" t="s">
        <v>237</v>
      </c>
      <c r="B86" s="109" t="s">
        <v>304</v>
      </c>
      <c r="C86" s="109" t="s">
        <v>305</v>
      </c>
      <c r="D86" s="109">
        <v>12</v>
      </c>
      <c r="E86" s="109" t="s">
        <v>1054</v>
      </c>
      <c r="F86" s="109">
        <v>1</v>
      </c>
      <c r="G86" s="109" t="s">
        <v>1056</v>
      </c>
      <c r="H86" s="109">
        <v>1</v>
      </c>
      <c r="I86" s="109" t="s">
        <v>1056</v>
      </c>
      <c r="J86" s="243">
        <v>0.26</v>
      </c>
    </row>
    <row r="87" spans="1:10" ht="12.75" customHeight="1" x14ac:dyDescent="0.2">
      <c r="A87" s="109" t="s">
        <v>237</v>
      </c>
      <c r="B87" s="109" t="s">
        <v>306</v>
      </c>
      <c r="C87" s="109" t="s">
        <v>307</v>
      </c>
      <c r="D87" s="109">
        <v>12</v>
      </c>
      <c r="E87" s="109" t="s">
        <v>1054</v>
      </c>
      <c r="F87" s="109">
        <v>1</v>
      </c>
      <c r="G87" s="109" t="s">
        <v>152</v>
      </c>
      <c r="H87" s="109">
        <v>1</v>
      </c>
      <c r="I87" s="109" t="s">
        <v>152</v>
      </c>
      <c r="J87" s="243">
        <v>1.03</v>
      </c>
    </row>
    <row r="88" spans="1:10" ht="12.75" customHeight="1" x14ac:dyDescent="0.2">
      <c r="A88" s="109" t="s">
        <v>237</v>
      </c>
      <c r="B88" s="109" t="s">
        <v>308</v>
      </c>
      <c r="C88" s="109" t="s">
        <v>309</v>
      </c>
      <c r="D88" s="109">
        <v>12</v>
      </c>
      <c r="E88" s="109" t="s">
        <v>1054</v>
      </c>
      <c r="F88" s="109">
        <v>1</v>
      </c>
      <c r="G88" s="109" t="s">
        <v>152</v>
      </c>
      <c r="H88" s="109">
        <v>1</v>
      </c>
      <c r="I88" s="109" t="s">
        <v>152</v>
      </c>
      <c r="J88" s="243">
        <v>1.95</v>
      </c>
    </row>
    <row r="89" spans="1:10" ht="12.75" customHeight="1" x14ac:dyDescent="0.2">
      <c r="A89" s="109" t="s">
        <v>237</v>
      </c>
      <c r="B89" s="109" t="s">
        <v>310</v>
      </c>
      <c r="C89" s="109" t="s">
        <v>311</v>
      </c>
      <c r="D89" s="109">
        <v>12</v>
      </c>
      <c r="E89" s="109" t="s">
        <v>1054</v>
      </c>
      <c r="F89" s="109">
        <v>4</v>
      </c>
      <c r="G89" s="109" t="s">
        <v>31</v>
      </c>
      <c r="H89" s="109">
        <v>2</v>
      </c>
      <c r="I89" s="109" t="s">
        <v>31</v>
      </c>
      <c r="J89" s="243">
        <v>0.93</v>
      </c>
    </row>
    <row r="90" spans="1:10" ht="12.75" customHeight="1" x14ac:dyDescent="0.2">
      <c r="A90" s="109" t="s">
        <v>237</v>
      </c>
      <c r="B90" s="109" t="s">
        <v>312</v>
      </c>
      <c r="C90" s="109" t="s">
        <v>313</v>
      </c>
      <c r="D90" s="109">
        <v>12</v>
      </c>
      <c r="E90" s="109" t="s">
        <v>1054</v>
      </c>
      <c r="F90" s="109">
        <v>4</v>
      </c>
      <c r="G90" s="109" t="s">
        <v>31</v>
      </c>
      <c r="H90" s="109">
        <v>2</v>
      </c>
      <c r="I90" s="109" t="s">
        <v>31</v>
      </c>
      <c r="J90" s="243">
        <v>2.0099999999999998</v>
      </c>
    </row>
    <row r="91" spans="1:10" ht="12.75" customHeight="1" x14ac:dyDescent="0.2">
      <c r="A91" s="109" t="s">
        <v>237</v>
      </c>
      <c r="B91" s="109" t="s">
        <v>314</v>
      </c>
      <c r="C91" s="109" t="s">
        <v>315</v>
      </c>
      <c r="D91" s="109">
        <v>12</v>
      </c>
      <c r="E91" s="109" t="s">
        <v>1054</v>
      </c>
      <c r="F91" s="109">
        <v>1</v>
      </c>
      <c r="G91" s="109" t="s">
        <v>152</v>
      </c>
      <c r="H91" s="109">
        <v>1</v>
      </c>
      <c r="I91" s="109" t="s">
        <v>152</v>
      </c>
      <c r="J91" s="243">
        <v>2.79</v>
      </c>
    </row>
    <row r="92" spans="1:10" ht="12.75" customHeight="1" x14ac:dyDescent="0.2">
      <c r="A92" s="109" t="s">
        <v>237</v>
      </c>
      <c r="B92" s="109" t="s">
        <v>316</v>
      </c>
      <c r="C92" s="109" t="s">
        <v>317</v>
      </c>
      <c r="D92" s="109">
        <v>12</v>
      </c>
      <c r="E92" s="109" t="s">
        <v>1054</v>
      </c>
      <c r="F92" s="109">
        <v>4</v>
      </c>
      <c r="G92" s="109" t="s">
        <v>31</v>
      </c>
      <c r="H92" s="109">
        <v>2</v>
      </c>
      <c r="I92" s="109" t="s">
        <v>31</v>
      </c>
      <c r="J92" s="243">
        <v>0.57999999999999996</v>
      </c>
    </row>
    <row r="93" spans="1:10" ht="12.75" customHeight="1" x14ac:dyDescent="0.2">
      <c r="A93" s="109" t="s">
        <v>237</v>
      </c>
      <c r="B93" s="109" t="s">
        <v>318</v>
      </c>
      <c r="C93" s="109" t="s">
        <v>319</v>
      </c>
      <c r="D93" s="109">
        <v>12</v>
      </c>
      <c r="E93" s="109" t="s">
        <v>1054</v>
      </c>
      <c r="F93" s="109">
        <v>4</v>
      </c>
      <c r="G93" s="109" t="s">
        <v>31</v>
      </c>
      <c r="H93" s="109">
        <v>2</v>
      </c>
      <c r="I93" s="109" t="s">
        <v>31</v>
      </c>
      <c r="J93" s="243">
        <v>1.85</v>
      </c>
    </row>
    <row r="94" spans="1:10" ht="12.75" customHeight="1" x14ac:dyDescent="0.2">
      <c r="A94" s="109" t="s">
        <v>237</v>
      </c>
      <c r="B94" s="109" t="s">
        <v>320</v>
      </c>
      <c r="C94" s="109" t="s">
        <v>321</v>
      </c>
      <c r="D94" s="109">
        <v>12</v>
      </c>
      <c r="E94" s="109" t="s">
        <v>1054</v>
      </c>
      <c r="F94" s="109">
        <v>1</v>
      </c>
      <c r="G94" s="109" t="s">
        <v>152</v>
      </c>
      <c r="H94" s="109">
        <v>1</v>
      </c>
      <c r="I94" s="109" t="s">
        <v>152</v>
      </c>
      <c r="J94" s="243">
        <v>0.11</v>
      </c>
    </row>
    <row r="95" spans="1:10" ht="12.75" customHeight="1" x14ac:dyDescent="0.2">
      <c r="A95" s="109" t="s">
        <v>237</v>
      </c>
      <c r="B95" s="109" t="s">
        <v>322</v>
      </c>
      <c r="C95" s="109" t="s">
        <v>323</v>
      </c>
      <c r="D95" s="109">
        <v>12</v>
      </c>
      <c r="E95" s="109" t="s">
        <v>1054</v>
      </c>
      <c r="F95" s="109">
        <v>1</v>
      </c>
      <c r="G95" s="109" t="s">
        <v>152</v>
      </c>
      <c r="H95" s="109">
        <v>1</v>
      </c>
      <c r="I95" s="109" t="s">
        <v>152</v>
      </c>
      <c r="J95" s="243">
        <v>0.45</v>
      </c>
    </row>
    <row r="96" spans="1:10" ht="12.75" customHeight="1" x14ac:dyDescent="0.2">
      <c r="A96" s="109" t="s">
        <v>237</v>
      </c>
      <c r="B96" s="109" t="s">
        <v>324</v>
      </c>
      <c r="C96" s="109" t="s">
        <v>325</v>
      </c>
      <c r="D96" s="109">
        <v>12</v>
      </c>
      <c r="E96" s="109" t="s">
        <v>1054</v>
      </c>
      <c r="F96" s="109">
        <v>1</v>
      </c>
      <c r="G96" s="109" t="s">
        <v>152</v>
      </c>
      <c r="H96" s="109">
        <v>1</v>
      </c>
      <c r="I96" s="109" t="s">
        <v>152</v>
      </c>
      <c r="J96" s="243">
        <v>0.69</v>
      </c>
    </row>
    <row r="97" spans="1:10" ht="12.75" customHeight="1" x14ac:dyDescent="0.2">
      <c r="A97" s="109" t="s">
        <v>237</v>
      </c>
      <c r="B97" s="109" t="s">
        <v>326</v>
      </c>
      <c r="C97" s="109" t="s">
        <v>327</v>
      </c>
      <c r="D97" s="109">
        <v>12</v>
      </c>
      <c r="E97" s="109" t="s">
        <v>1054</v>
      </c>
      <c r="F97" s="109">
        <v>1</v>
      </c>
      <c r="G97" s="109" t="s">
        <v>152</v>
      </c>
      <c r="H97" s="109">
        <v>1</v>
      </c>
      <c r="I97" s="109" t="s">
        <v>152</v>
      </c>
      <c r="J97" s="243">
        <v>0</v>
      </c>
    </row>
    <row r="98" spans="1:10" ht="12.75" customHeight="1" x14ac:dyDescent="0.2">
      <c r="A98" s="109" t="s">
        <v>237</v>
      </c>
      <c r="B98" s="109" t="s">
        <v>328</v>
      </c>
      <c r="C98" s="109" t="s">
        <v>329</v>
      </c>
      <c r="D98" s="109">
        <v>12</v>
      </c>
      <c r="E98" s="109" t="s">
        <v>1054</v>
      </c>
      <c r="F98" s="109">
        <v>1</v>
      </c>
      <c r="G98" s="109" t="s">
        <v>152</v>
      </c>
      <c r="H98" s="109">
        <v>1</v>
      </c>
      <c r="I98" s="109" t="s">
        <v>152</v>
      </c>
      <c r="J98" s="243">
        <v>2.7</v>
      </c>
    </row>
    <row r="99" spans="1:10" ht="12.75" customHeight="1" x14ac:dyDescent="0.2">
      <c r="A99" s="109" t="s">
        <v>237</v>
      </c>
      <c r="B99" s="109" t="s">
        <v>330</v>
      </c>
      <c r="C99" s="109" t="s">
        <v>331</v>
      </c>
      <c r="D99" s="109">
        <v>12</v>
      </c>
      <c r="E99" s="109" t="s">
        <v>1054</v>
      </c>
      <c r="F99" s="109">
        <v>1</v>
      </c>
      <c r="G99" s="109" t="s">
        <v>152</v>
      </c>
      <c r="H99" s="109">
        <v>1</v>
      </c>
      <c r="I99" s="109" t="s">
        <v>152</v>
      </c>
      <c r="J99" s="243">
        <v>1.39</v>
      </c>
    </row>
    <row r="100" spans="1:10" ht="12.75" customHeight="1" x14ac:dyDescent="0.2">
      <c r="A100" s="110" t="s">
        <v>237</v>
      </c>
      <c r="B100" s="110" t="s">
        <v>332</v>
      </c>
      <c r="C100" s="110" t="s">
        <v>333</v>
      </c>
      <c r="D100" s="110">
        <v>12</v>
      </c>
      <c r="E100" s="110" t="s">
        <v>1054</v>
      </c>
      <c r="F100" s="110">
        <v>4</v>
      </c>
      <c r="G100" s="110" t="s">
        <v>31</v>
      </c>
      <c r="H100" s="110">
        <v>2</v>
      </c>
      <c r="I100" s="110" t="s">
        <v>31</v>
      </c>
      <c r="J100" s="244">
        <v>2.71</v>
      </c>
    </row>
    <row r="101" spans="1:10" x14ac:dyDescent="0.2">
      <c r="A101" s="24"/>
      <c r="B101" s="23">
        <f>COUNTA(B52:B100)</f>
        <v>49</v>
      </c>
      <c r="C101" s="23"/>
      <c r="D101" s="24"/>
      <c r="E101" s="24"/>
      <c r="F101" s="23">
        <f>COUNTIF(F52:F100, "&gt;0")</f>
        <v>49</v>
      </c>
      <c r="G101" s="24"/>
      <c r="H101" s="23"/>
      <c r="I101" s="24"/>
      <c r="J101" s="108">
        <f>SUM(J52:J100)</f>
        <v>52.175000000000004</v>
      </c>
    </row>
    <row r="102" spans="1:10" x14ac:dyDescent="0.2">
      <c r="A102" s="24"/>
      <c r="B102" s="23"/>
      <c r="C102" s="23"/>
      <c r="D102" s="24"/>
      <c r="E102" s="24"/>
      <c r="F102" s="23"/>
      <c r="G102" s="24"/>
      <c r="H102" s="23"/>
      <c r="I102" s="24"/>
      <c r="J102" s="108"/>
    </row>
    <row r="103" spans="1:10" ht="12.75" customHeight="1" x14ac:dyDescent="0.2">
      <c r="A103" s="109" t="s">
        <v>334</v>
      </c>
      <c r="B103" s="63" t="s">
        <v>689</v>
      </c>
      <c r="C103" s="63" t="s">
        <v>184</v>
      </c>
      <c r="D103" s="109">
        <v>7</v>
      </c>
      <c r="E103" s="109" t="s">
        <v>1054</v>
      </c>
      <c r="F103" s="109">
        <v>31</v>
      </c>
      <c r="G103" s="109" t="s">
        <v>1055</v>
      </c>
      <c r="H103" s="109">
        <v>2</v>
      </c>
      <c r="I103" s="109" t="s">
        <v>1055</v>
      </c>
      <c r="J103" s="243">
        <v>2.0299999999999998</v>
      </c>
    </row>
    <row r="104" spans="1:10" ht="12.75" customHeight="1" x14ac:dyDescent="0.2">
      <c r="A104" s="109" t="s">
        <v>334</v>
      </c>
      <c r="B104" s="109" t="s">
        <v>335</v>
      </c>
      <c r="C104" s="109" t="s">
        <v>336</v>
      </c>
      <c r="D104" s="109">
        <v>7</v>
      </c>
      <c r="E104" s="109" t="s">
        <v>1054</v>
      </c>
      <c r="F104" s="109">
        <v>31</v>
      </c>
      <c r="G104" s="109" t="s">
        <v>1055</v>
      </c>
      <c r="H104" s="109">
        <v>2</v>
      </c>
      <c r="I104" s="109" t="s">
        <v>1055</v>
      </c>
      <c r="J104" s="243">
        <v>2.0299999999999998</v>
      </c>
    </row>
    <row r="105" spans="1:10" ht="12.75" customHeight="1" x14ac:dyDescent="0.2">
      <c r="A105" s="109" t="s">
        <v>334</v>
      </c>
      <c r="B105" s="109" t="s">
        <v>337</v>
      </c>
      <c r="C105" s="109" t="s">
        <v>338</v>
      </c>
      <c r="D105" s="109">
        <v>7</v>
      </c>
      <c r="E105" s="109" t="s">
        <v>1054</v>
      </c>
      <c r="F105" s="109">
        <v>31</v>
      </c>
      <c r="G105" s="109" t="s">
        <v>1055</v>
      </c>
      <c r="H105" s="109">
        <v>2</v>
      </c>
      <c r="I105" s="109" t="s">
        <v>1055</v>
      </c>
      <c r="J105" s="243">
        <v>0.56000000000000005</v>
      </c>
    </row>
    <row r="106" spans="1:10" ht="12.75" customHeight="1" x14ac:dyDescent="0.2">
      <c r="A106" s="109" t="s">
        <v>334</v>
      </c>
      <c r="B106" s="109" t="s">
        <v>339</v>
      </c>
      <c r="C106" s="109" t="s">
        <v>340</v>
      </c>
      <c r="D106" s="109">
        <v>7</v>
      </c>
      <c r="E106" s="109" t="s">
        <v>1054</v>
      </c>
      <c r="F106" s="109">
        <v>31</v>
      </c>
      <c r="G106" s="109" t="s">
        <v>1055</v>
      </c>
      <c r="H106" s="109">
        <v>2</v>
      </c>
      <c r="I106" s="109" t="s">
        <v>1055</v>
      </c>
      <c r="J106" s="243">
        <v>0.28999999999999998</v>
      </c>
    </row>
    <row r="107" spans="1:10" ht="12.75" customHeight="1" x14ac:dyDescent="0.2">
      <c r="A107" s="109" t="s">
        <v>334</v>
      </c>
      <c r="B107" s="109" t="s">
        <v>341</v>
      </c>
      <c r="C107" s="109" t="s">
        <v>342</v>
      </c>
      <c r="D107" s="109">
        <v>7</v>
      </c>
      <c r="E107" s="109" t="s">
        <v>1054</v>
      </c>
      <c r="F107" s="109">
        <v>31</v>
      </c>
      <c r="G107" s="109" t="s">
        <v>1055</v>
      </c>
      <c r="H107" s="109">
        <v>2</v>
      </c>
      <c r="I107" s="109" t="s">
        <v>1055</v>
      </c>
      <c r="J107" s="243">
        <v>0.69</v>
      </c>
    </row>
    <row r="108" spans="1:10" ht="12.75" customHeight="1" x14ac:dyDescent="0.2">
      <c r="A108" s="109" t="s">
        <v>334</v>
      </c>
      <c r="B108" s="109" t="s">
        <v>343</v>
      </c>
      <c r="C108" s="109" t="s">
        <v>344</v>
      </c>
      <c r="D108" s="109">
        <v>7</v>
      </c>
      <c r="E108" s="109" t="s">
        <v>1054</v>
      </c>
      <c r="F108" s="109">
        <v>31</v>
      </c>
      <c r="G108" s="109" t="s">
        <v>1055</v>
      </c>
      <c r="H108" s="109">
        <v>2</v>
      </c>
      <c r="I108" s="109" t="s">
        <v>1055</v>
      </c>
      <c r="J108" s="243">
        <v>0.14000000000000001</v>
      </c>
    </row>
    <row r="109" spans="1:10" ht="12.75" customHeight="1" x14ac:dyDescent="0.2">
      <c r="A109" s="109" t="s">
        <v>334</v>
      </c>
      <c r="B109" s="109" t="s">
        <v>345</v>
      </c>
      <c r="C109" s="109" t="s">
        <v>346</v>
      </c>
      <c r="D109" s="109">
        <v>7</v>
      </c>
      <c r="E109" s="109" t="s">
        <v>1054</v>
      </c>
      <c r="F109" s="109">
        <v>31</v>
      </c>
      <c r="G109" s="109" t="s">
        <v>1055</v>
      </c>
      <c r="H109" s="109">
        <v>2</v>
      </c>
      <c r="I109" s="109" t="s">
        <v>1055</v>
      </c>
      <c r="J109" s="243">
        <v>0.5</v>
      </c>
    </row>
    <row r="110" spans="1:10" ht="12.75" customHeight="1" x14ac:dyDescent="0.2">
      <c r="A110" s="109" t="s">
        <v>334</v>
      </c>
      <c r="B110" s="109" t="s">
        <v>347</v>
      </c>
      <c r="C110" s="109" t="s">
        <v>348</v>
      </c>
      <c r="D110" s="109">
        <v>7</v>
      </c>
      <c r="E110" s="109" t="s">
        <v>1054</v>
      </c>
      <c r="F110" s="109">
        <v>4</v>
      </c>
      <c r="G110" s="109" t="s">
        <v>31</v>
      </c>
      <c r="H110" s="109">
        <v>2</v>
      </c>
      <c r="I110" s="109" t="s">
        <v>31</v>
      </c>
      <c r="J110" s="243">
        <v>0.5</v>
      </c>
    </row>
    <row r="111" spans="1:10" ht="12.75" customHeight="1" x14ac:dyDescent="0.2">
      <c r="A111" s="109" t="s">
        <v>334</v>
      </c>
      <c r="B111" s="109" t="s">
        <v>349</v>
      </c>
      <c r="C111" s="109" t="s">
        <v>350</v>
      </c>
      <c r="D111" s="109">
        <v>7</v>
      </c>
      <c r="E111" s="109" t="s">
        <v>1054</v>
      </c>
      <c r="F111" s="109">
        <v>4</v>
      </c>
      <c r="G111" s="109" t="s">
        <v>31</v>
      </c>
      <c r="H111" s="109">
        <v>2</v>
      </c>
      <c r="I111" s="109" t="s">
        <v>31</v>
      </c>
      <c r="J111" s="243">
        <v>0.5</v>
      </c>
    </row>
    <row r="112" spans="1:10" ht="12.75" customHeight="1" x14ac:dyDescent="0.2">
      <c r="A112" s="109" t="s">
        <v>334</v>
      </c>
      <c r="B112" s="109" t="s">
        <v>351</v>
      </c>
      <c r="C112" s="109" t="s">
        <v>352</v>
      </c>
      <c r="D112" s="109">
        <v>7</v>
      </c>
      <c r="E112" s="109" t="s">
        <v>1054</v>
      </c>
      <c r="F112" s="109">
        <v>4</v>
      </c>
      <c r="G112" s="109" t="s">
        <v>1055</v>
      </c>
      <c r="H112" s="109">
        <v>2</v>
      </c>
      <c r="I112" s="109" t="s">
        <v>1055</v>
      </c>
      <c r="J112" s="243">
        <v>0.74</v>
      </c>
    </row>
    <row r="113" spans="1:10" ht="12.75" customHeight="1" x14ac:dyDescent="0.2">
      <c r="A113" s="109" t="s">
        <v>334</v>
      </c>
      <c r="B113" s="109" t="s">
        <v>353</v>
      </c>
      <c r="C113" s="109" t="s">
        <v>354</v>
      </c>
      <c r="D113" s="109">
        <v>7</v>
      </c>
      <c r="E113" s="109" t="s">
        <v>1054</v>
      </c>
      <c r="F113" s="109">
        <v>31</v>
      </c>
      <c r="G113" s="109" t="s">
        <v>1055</v>
      </c>
      <c r="H113" s="109">
        <v>2</v>
      </c>
      <c r="I113" s="109" t="s">
        <v>1055</v>
      </c>
      <c r="J113" s="243">
        <v>1.57</v>
      </c>
    </row>
    <row r="114" spans="1:10" ht="12.75" customHeight="1" x14ac:dyDescent="0.2">
      <c r="A114" s="109" t="s">
        <v>334</v>
      </c>
      <c r="B114" s="109" t="s">
        <v>355</v>
      </c>
      <c r="C114" s="109" t="s">
        <v>356</v>
      </c>
      <c r="D114" s="109">
        <v>7</v>
      </c>
      <c r="E114" s="109" t="s">
        <v>1054</v>
      </c>
      <c r="F114" s="109">
        <v>31</v>
      </c>
      <c r="G114" s="109" t="s">
        <v>1055</v>
      </c>
      <c r="H114" s="109">
        <v>2</v>
      </c>
      <c r="I114" s="109" t="s">
        <v>1055</v>
      </c>
      <c r="J114" s="243">
        <v>1.69</v>
      </c>
    </row>
    <row r="115" spans="1:10" ht="12.75" customHeight="1" x14ac:dyDescent="0.2">
      <c r="A115" s="109" t="s">
        <v>334</v>
      </c>
      <c r="B115" s="109" t="s">
        <v>357</v>
      </c>
      <c r="C115" s="109" t="s">
        <v>358</v>
      </c>
      <c r="D115" s="109">
        <v>7</v>
      </c>
      <c r="E115" s="109" t="s">
        <v>1054</v>
      </c>
      <c r="F115" s="109">
        <v>31</v>
      </c>
      <c r="G115" s="109" t="s">
        <v>1055</v>
      </c>
      <c r="H115" s="109">
        <v>2</v>
      </c>
      <c r="I115" s="109" t="s">
        <v>1055</v>
      </c>
      <c r="J115" s="243">
        <v>5.19</v>
      </c>
    </row>
    <row r="116" spans="1:10" ht="12.75" customHeight="1" x14ac:dyDescent="0.2">
      <c r="A116" s="109" t="s">
        <v>334</v>
      </c>
      <c r="B116" s="109" t="s">
        <v>359</v>
      </c>
      <c r="C116" s="109" t="s">
        <v>360</v>
      </c>
      <c r="D116" s="109">
        <v>7</v>
      </c>
      <c r="E116" s="109" t="s">
        <v>1054</v>
      </c>
      <c r="F116" s="109">
        <v>4</v>
      </c>
      <c r="G116" s="109" t="s">
        <v>1055</v>
      </c>
      <c r="H116" s="109">
        <v>2</v>
      </c>
      <c r="I116" s="109" t="s">
        <v>1055</v>
      </c>
      <c r="J116" s="243">
        <v>0.5</v>
      </c>
    </row>
    <row r="117" spans="1:10" ht="12.75" customHeight="1" x14ac:dyDescent="0.2">
      <c r="A117" s="109" t="s">
        <v>334</v>
      </c>
      <c r="B117" s="109" t="s">
        <v>361</v>
      </c>
      <c r="C117" s="109" t="s">
        <v>362</v>
      </c>
      <c r="D117" s="109">
        <v>7</v>
      </c>
      <c r="E117" s="109" t="s">
        <v>1054</v>
      </c>
      <c r="F117" s="109">
        <v>31</v>
      </c>
      <c r="G117" s="109" t="s">
        <v>1055</v>
      </c>
      <c r="H117" s="109">
        <v>2</v>
      </c>
      <c r="I117" s="109" t="s">
        <v>1055</v>
      </c>
      <c r="J117" s="243">
        <v>0.8</v>
      </c>
    </row>
    <row r="118" spans="1:10" ht="12.75" customHeight="1" x14ac:dyDescent="0.2">
      <c r="A118" s="109" t="s">
        <v>334</v>
      </c>
      <c r="B118" s="109" t="s">
        <v>363</v>
      </c>
      <c r="C118" s="109" t="s">
        <v>364</v>
      </c>
      <c r="D118" s="109">
        <v>7</v>
      </c>
      <c r="E118" s="109" t="s">
        <v>1054</v>
      </c>
      <c r="F118" s="109">
        <v>31</v>
      </c>
      <c r="G118" s="109" t="s">
        <v>1055</v>
      </c>
      <c r="H118" s="109">
        <v>2</v>
      </c>
      <c r="I118" s="109" t="s">
        <v>1055</v>
      </c>
      <c r="J118" s="243">
        <v>0.3</v>
      </c>
    </row>
    <row r="119" spans="1:10" ht="12.75" customHeight="1" x14ac:dyDescent="0.2">
      <c r="A119" s="109" t="s">
        <v>334</v>
      </c>
      <c r="B119" s="109" t="s">
        <v>365</v>
      </c>
      <c r="C119" s="109" t="s">
        <v>366</v>
      </c>
      <c r="D119" s="109">
        <v>7</v>
      </c>
      <c r="E119" s="109" t="s">
        <v>1054</v>
      </c>
      <c r="F119" s="109">
        <v>31</v>
      </c>
      <c r="G119" s="109" t="s">
        <v>1055</v>
      </c>
      <c r="H119" s="109">
        <v>2</v>
      </c>
      <c r="I119" s="109" t="s">
        <v>1055</v>
      </c>
      <c r="J119" s="243">
        <v>0.54</v>
      </c>
    </row>
    <row r="120" spans="1:10" ht="12.75" customHeight="1" x14ac:dyDescent="0.2">
      <c r="A120" s="109" t="s">
        <v>334</v>
      </c>
      <c r="B120" s="109" t="s">
        <v>367</v>
      </c>
      <c r="C120" s="109" t="s">
        <v>368</v>
      </c>
      <c r="D120" s="109">
        <v>7</v>
      </c>
      <c r="E120" s="109" t="s">
        <v>1054</v>
      </c>
      <c r="F120" s="109">
        <v>31</v>
      </c>
      <c r="G120" s="109" t="s">
        <v>1055</v>
      </c>
      <c r="H120" s="109">
        <v>2</v>
      </c>
      <c r="I120" s="109" t="s">
        <v>1055</v>
      </c>
      <c r="J120" s="243">
        <v>0.41</v>
      </c>
    </row>
    <row r="121" spans="1:10" ht="12.75" customHeight="1" x14ac:dyDescent="0.2">
      <c r="A121" s="109" t="s">
        <v>334</v>
      </c>
      <c r="B121" s="109" t="s">
        <v>369</v>
      </c>
      <c r="C121" s="109" t="s">
        <v>370</v>
      </c>
      <c r="D121" s="109">
        <v>7</v>
      </c>
      <c r="E121" s="109" t="s">
        <v>1054</v>
      </c>
      <c r="F121" s="109">
        <v>4</v>
      </c>
      <c r="G121" s="109" t="s">
        <v>31</v>
      </c>
      <c r="H121" s="109">
        <v>2</v>
      </c>
      <c r="I121" s="109" t="s">
        <v>31</v>
      </c>
      <c r="J121" s="243">
        <v>0.41</v>
      </c>
    </row>
    <row r="122" spans="1:10" ht="12.75" customHeight="1" x14ac:dyDescent="0.2">
      <c r="A122" s="109" t="s">
        <v>334</v>
      </c>
      <c r="B122" s="109" t="s">
        <v>371</v>
      </c>
      <c r="C122" s="109" t="s">
        <v>372</v>
      </c>
      <c r="D122" s="109">
        <v>7</v>
      </c>
      <c r="E122" s="109" t="s">
        <v>1054</v>
      </c>
      <c r="F122" s="109">
        <v>4</v>
      </c>
      <c r="G122" s="109" t="s">
        <v>31</v>
      </c>
      <c r="H122" s="109">
        <v>2</v>
      </c>
      <c r="I122" s="109" t="s">
        <v>31</v>
      </c>
      <c r="J122" s="243">
        <v>0.41</v>
      </c>
    </row>
    <row r="123" spans="1:10" ht="12.75" customHeight="1" x14ac:dyDescent="0.2">
      <c r="A123" s="109" t="s">
        <v>334</v>
      </c>
      <c r="B123" s="109" t="s">
        <v>373</v>
      </c>
      <c r="C123" s="109" t="s">
        <v>374</v>
      </c>
      <c r="D123" s="109">
        <v>7</v>
      </c>
      <c r="E123" s="109" t="s">
        <v>1054</v>
      </c>
      <c r="F123" s="109">
        <v>31</v>
      </c>
      <c r="G123" s="109" t="s">
        <v>1055</v>
      </c>
      <c r="H123" s="109">
        <v>2</v>
      </c>
      <c r="I123" s="109" t="s">
        <v>1055</v>
      </c>
      <c r="J123" s="243">
        <v>0.16</v>
      </c>
    </row>
    <row r="124" spans="1:10" ht="12.75" customHeight="1" x14ac:dyDescent="0.2">
      <c r="A124" s="109" t="s">
        <v>334</v>
      </c>
      <c r="B124" s="109" t="s">
        <v>375</v>
      </c>
      <c r="C124" s="109" t="s">
        <v>376</v>
      </c>
      <c r="D124" s="109">
        <v>7</v>
      </c>
      <c r="E124" s="109" t="s">
        <v>1054</v>
      </c>
      <c r="F124" s="109">
        <v>31</v>
      </c>
      <c r="G124" s="109" t="s">
        <v>1055</v>
      </c>
      <c r="H124" s="109">
        <v>2</v>
      </c>
      <c r="I124" s="109" t="s">
        <v>1055</v>
      </c>
      <c r="J124" s="243">
        <v>0.44</v>
      </c>
    </row>
    <row r="125" spans="1:10" ht="12.75" customHeight="1" x14ac:dyDescent="0.2">
      <c r="A125" s="109" t="s">
        <v>334</v>
      </c>
      <c r="B125" s="109" t="s">
        <v>377</v>
      </c>
      <c r="C125" s="109" t="s">
        <v>378</v>
      </c>
      <c r="D125" s="109">
        <v>7</v>
      </c>
      <c r="E125" s="109" t="s">
        <v>1054</v>
      </c>
      <c r="F125" s="109">
        <v>4</v>
      </c>
      <c r="G125" s="109" t="s">
        <v>31</v>
      </c>
      <c r="H125" s="109">
        <v>2</v>
      </c>
      <c r="I125" s="109" t="s">
        <v>31</v>
      </c>
      <c r="J125" s="243">
        <v>0.44</v>
      </c>
    </row>
    <row r="126" spans="1:10" ht="12.75" customHeight="1" x14ac:dyDescent="0.2">
      <c r="A126" s="109" t="s">
        <v>334</v>
      </c>
      <c r="B126" s="109" t="s">
        <v>379</v>
      </c>
      <c r="C126" s="109" t="s">
        <v>380</v>
      </c>
      <c r="D126" s="109">
        <v>7</v>
      </c>
      <c r="E126" s="109" t="s">
        <v>1054</v>
      </c>
      <c r="F126" s="109">
        <v>4</v>
      </c>
      <c r="G126" s="109" t="s">
        <v>31</v>
      </c>
      <c r="H126" s="109">
        <v>2</v>
      </c>
      <c r="I126" s="109" t="s">
        <v>31</v>
      </c>
      <c r="J126" s="243">
        <v>0.44</v>
      </c>
    </row>
    <row r="127" spans="1:10" ht="12.75" customHeight="1" x14ac:dyDescent="0.2">
      <c r="A127" s="109" t="s">
        <v>334</v>
      </c>
      <c r="B127" s="109" t="s">
        <v>381</v>
      </c>
      <c r="C127" s="109" t="s">
        <v>382</v>
      </c>
      <c r="D127" s="109">
        <v>7</v>
      </c>
      <c r="E127" s="109" t="s">
        <v>1054</v>
      </c>
      <c r="F127" s="109">
        <v>31</v>
      </c>
      <c r="G127" s="109" t="s">
        <v>1055</v>
      </c>
      <c r="H127" s="109">
        <v>2</v>
      </c>
      <c r="I127" s="109" t="s">
        <v>1055</v>
      </c>
      <c r="J127" s="243">
        <v>0.08</v>
      </c>
    </row>
    <row r="128" spans="1:10" ht="12.75" customHeight="1" x14ac:dyDescent="0.2">
      <c r="A128" s="109" t="s">
        <v>334</v>
      </c>
      <c r="B128" s="109" t="s">
        <v>383</v>
      </c>
      <c r="C128" s="109" t="s">
        <v>384</v>
      </c>
      <c r="D128" s="109">
        <v>7</v>
      </c>
      <c r="E128" s="109" t="s">
        <v>1054</v>
      </c>
      <c r="F128" s="109">
        <v>4</v>
      </c>
      <c r="G128" s="109" t="s">
        <v>1055</v>
      </c>
      <c r="H128" s="109">
        <v>2</v>
      </c>
      <c r="I128" s="109" t="s">
        <v>1055</v>
      </c>
      <c r="J128" s="243">
        <v>1.1399999999999999</v>
      </c>
    </row>
    <row r="129" spans="1:10" ht="12.75" customHeight="1" x14ac:dyDescent="0.2">
      <c r="A129" s="109" t="s">
        <v>334</v>
      </c>
      <c r="B129" s="109" t="s">
        <v>385</v>
      </c>
      <c r="C129" s="109" t="s">
        <v>386</v>
      </c>
      <c r="D129" s="109">
        <v>7</v>
      </c>
      <c r="E129" s="109" t="s">
        <v>1054</v>
      </c>
      <c r="F129" s="109">
        <v>31</v>
      </c>
      <c r="G129" s="109" t="s">
        <v>1055</v>
      </c>
      <c r="H129" s="109">
        <v>2</v>
      </c>
      <c r="I129" s="109" t="s">
        <v>1055</v>
      </c>
      <c r="J129" s="243">
        <v>2.75</v>
      </c>
    </row>
    <row r="130" spans="1:10" ht="12.75" customHeight="1" x14ac:dyDescent="0.2">
      <c r="A130" s="109" t="s">
        <v>334</v>
      </c>
      <c r="B130" s="109" t="s">
        <v>387</v>
      </c>
      <c r="C130" s="109" t="s">
        <v>388</v>
      </c>
      <c r="D130" s="109">
        <v>7</v>
      </c>
      <c r="E130" s="109" t="s">
        <v>1054</v>
      </c>
      <c r="F130" s="109">
        <v>4</v>
      </c>
      <c r="G130" s="109" t="s">
        <v>31</v>
      </c>
      <c r="H130" s="109">
        <v>2</v>
      </c>
      <c r="I130" s="109" t="s">
        <v>31</v>
      </c>
      <c r="J130" s="243">
        <v>2.75</v>
      </c>
    </row>
    <row r="131" spans="1:10" ht="12.75" customHeight="1" x14ac:dyDescent="0.2">
      <c r="A131" s="110" t="s">
        <v>334</v>
      </c>
      <c r="B131" s="110" t="s">
        <v>389</v>
      </c>
      <c r="C131" s="110" t="s">
        <v>390</v>
      </c>
      <c r="D131" s="110">
        <v>7</v>
      </c>
      <c r="E131" s="110" t="s">
        <v>1054</v>
      </c>
      <c r="F131" s="110">
        <v>4</v>
      </c>
      <c r="G131" s="110" t="s">
        <v>31</v>
      </c>
      <c r="H131" s="110">
        <v>2</v>
      </c>
      <c r="I131" s="110" t="s">
        <v>31</v>
      </c>
      <c r="J131" s="244">
        <v>2.75</v>
      </c>
    </row>
    <row r="132" spans="1:10" x14ac:dyDescent="0.2">
      <c r="A132" s="24"/>
      <c r="B132" s="23">
        <f>COUNTA(B103:B131)</f>
        <v>29</v>
      </c>
      <c r="C132" s="23"/>
      <c r="D132" s="24"/>
      <c r="E132" s="24"/>
      <c r="F132" s="23">
        <f>COUNTIF(F103:F131, "&gt;0")</f>
        <v>29</v>
      </c>
      <c r="G132" s="24"/>
      <c r="H132" s="23"/>
      <c r="I132" s="24"/>
      <c r="J132" s="108">
        <f>SUM(J103:J131)</f>
        <v>30.750000000000004</v>
      </c>
    </row>
    <row r="133" spans="1:10" x14ac:dyDescent="0.2">
      <c r="A133" s="24"/>
      <c r="B133" s="23"/>
      <c r="C133" s="23"/>
      <c r="D133" s="24"/>
      <c r="E133" s="24"/>
      <c r="F133" s="23"/>
      <c r="G133" s="24"/>
      <c r="H133" s="23"/>
      <c r="I133" s="24"/>
      <c r="J133" s="108"/>
    </row>
    <row r="134" spans="1:10" ht="12.75" customHeight="1" x14ac:dyDescent="0.2">
      <c r="A134" s="109" t="s">
        <v>391</v>
      </c>
      <c r="B134" s="109" t="s">
        <v>392</v>
      </c>
      <c r="C134" s="109" t="s">
        <v>393</v>
      </c>
      <c r="D134" s="109">
        <v>7</v>
      </c>
      <c r="E134" s="109" t="s">
        <v>1054</v>
      </c>
      <c r="F134" s="109">
        <v>4</v>
      </c>
      <c r="G134" s="109" t="s">
        <v>1055</v>
      </c>
      <c r="H134" s="109">
        <v>2</v>
      </c>
      <c r="I134" s="109" t="s">
        <v>1055</v>
      </c>
      <c r="J134" s="243">
        <v>0.11</v>
      </c>
    </row>
    <row r="135" spans="1:10" ht="12.75" customHeight="1" x14ac:dyDescent="0.2">
      <c r="A135" s="109" t="s">
        <v>391</v>
      </c>
      <c r="B135" s="109" t="s">
        <v>394</v>
      </c>
      <c r="C135" s="109" t="s">
        <v>395</v>
      </c>
      <c r="D135" s="109">
        <v>7</v>
      </c>
      <c r="E135" s="109" t="s">
        <v>1054</v>
      </c>
      <c r="F135" s="109">
        <v>4</v>
      </c>
      <c r="G135" s="109" t="s">
        <v>1055</v>
      </c>
      <c r="H135" s="109">
        <v>2</v>
      </c>
      <c r="I135" s="109" t="s">
        <v>1055</v>
      </c>
      <c r="J135" s="243">
        <v>0.42</v>
      </c>
    </row>
    <row r="136" spans="1:10" ht="12.75" customHeight="1" x14ac:dyDescent="0.2">
      <c r="A136" s="109" t="s">
        <v>391</v>
      </c>
      <c r="B136" s="109" t="s">
        <v>396</v>
      </c>
      <c r="C136" s="109" t="s">
        <v>397</v>
      </c>
      <c r="D136" s="109">
        <v>7</v>
      </c>
      <c r="E136" s="109" t="s">
        <v>1054</v>
      </c>
      <c r="F136" s="109">
        <v>4</v>
      </c>
      <c r="G136" s="109" t="s">
        <v>1055</v>
      </c>
      <c r="H136" s="109">
        <v>2</v>
      </c>
      <c r="I136" s="109" t="s">
        <v>1055</v>
      </c>
      <c r="J136" s="243">
        <v>0.31</v>
      </c>
    </row>
    <row r="137" spans="1:10" ht="12.75" customHeight="1" x14ac:dyDescent="0.2">
      <c r="A137" s="109" t="s">
        <v>391</v>
      </c>
      <c r="B137" s="109" t="s">
        <v>398</v>
      </c>
      <c r="C137" s="109" t="s">
        <v>399</v>
      </c>
      <c r="D137" s="109">
        <v>7</v>
      </c>
      <c r="E137" s="109" t="s">
        <v>1054</v>
      </c>
      <c r="F137" s="109">
        <v>31</v>
      </c>
      <c r="G137" s="109" t="s">
        <v>1055</v>
      </c>
      <c r="H137" s="109">
        <v>2</v>
      </c>
      <c r="I137" s="109" t="s">
        <v>1055</v>
      </c>
      <c r="J137" s="243">
        <v>0.63</v>
      </c>
    </row>
    <row r="138" spans="1:10" ht="12.75" customHeight="1" x14ac:dyDescent="0.2">
      <c r="A138" s="109" t="s">
        <v>391</v>
      </c>
      <c r="B138" s="109" t="s">
        <v>400</v>
      </c>
      <c r="C138" s="109" t="s">
        <v>401</v>
      </c>
      <c r="D138" s="109">
        <v>7</v>
      </c>
      <c r="E138" s="109" t="s">
        <v>1054</v>
      </c>
      <c r="F138" s="109">
        <v>31</v>
      </c>
      <c r="G138" s="109" t="s">
        <v>1055</v>
      </c>
      <c r="H138" s="109">
        <v>2</v>
      </c>
      <c r="I138" s="109" t="s">
        <v>1055</v>
      </c>
      <c r="J138" s="243">
        <v>0.14000000000000001</v>
      </c>
    </row>
    <row r="139" spans="1:10" ht="12.75" customHeight="1" x14ac:dyDescent="0.2">
      <c r="A139" s="109" t="s">
        <v>391</v>
      </c>
      <c r="B139" s="109" t="s">
        <v>402</v>
      </c>
      <c r="C139" s="109" t="s">
        <v>403</v>
      </c>
      <c r="D139" s="109">
        <v>7</v>
      </c>
      <c r="E139" s="109" t="s">
        <v>1054</v>
      </c>
      <c r="F139" s="109">
        <v>4</v>
      </c>
      <c r="G139" s="109" t="s">
        <v>31</v>
      </c>
      <c r="H139" s="109">
        <v>2</v>
      </c>
      <c r="I139" s="109" t="s">
        <v>31</v>
      </c>
      <c r="J139" s="243">
        <v>1.2</v>
      </c>
    </row>
    <row r="140" spans="1:10" ht="12.75" customHeight="1" x14ac:dyDescent="0.2">
      <c r="A140" s="109" t="s">
        <v>391</v>
      </c>
      <c r="B140" s="109" t="s">
        <v>404</v>
      </c>
      <c r="C140" s="109" t="s">
        <v>405</v>
      </c>
      <c r="D140" s="109">
        <v>7</v>
      </c>
      <c r="E140" s="109" t="s">
        <v>1054</v>
      </c>
      <c r="F140" s="109">
        <v>4</v>
      </c>
      <c r="G140" s="109" t="s">
        <v>31</v>
      </c>
      <c r="H140" s="109">
        <v>2</v>
      </c>
      <c r="I140" s="109" t="s">
        <v>31</v>
      </c>
      <c r="J140" s="243">
        <v>0.38</v>
      </c>
    </row>
    <row r="141" spans="1:10" ht="12.75" customHeight="1" x14ac:dyDescent="0.2">
      <c r="A141" s="109" t="s">
        <v>391</v>
      </c>
      <c r="B141" s="109" t="s">
        <v>406</v>
      </c>
      <c r="C141" s="109" t="s">
        <v>407</v>
      </c>
      <c r="D141" s="109">
        <v>7</v>
      </c>
      <c r="E141" s="109" t="s">
        <v>1054</v>
      </c>
      <c r="F141" s="109">
        <v>4</v>
      </c>
      <c r="G141" s="109" t="s">
        <v>1055</v>
      </c>
      <c r="H141" s="109">
        <v>2</v>
      </c>
      <c r="I141" s="109" t="s">
        <v>1055</v>
      </c>
      <c r="J141" s="243">
        <v>0.71</v>
      </c>
    </row>
    <row r="142" spans="1:10" ht="12.75" customHeight="1" x14ac:dyDescent="0.2">
      <c r="A142" s="109" t="s">
        <v>391</v>
      </c>
      <c r="B142" s="109" t="s">
        <v>408</v>
      </c>
      <c r="C142" s="109" t="s">
        <v>409</v>
      </c>
      <c r="D142" s="109">
        <v>7</v>
      </c>
      <c r="E142" s="109" t="s">
        <v>1054</v>
      </c>
      <c r="F142" s="109">
        <v>31</v>
      </c>
      <c r="G142" s="109" t="s">
        <v>1055</v>
      </c>
      <c r="H142" s="109">
        <v>2</v>
      </c>
      <c r="I142" s="109" t="s">
        <v>1055</v>
      </c>
      <c r="J142" s="243">
        <v>0.13</v>
      </c>
    </row>
    <row r="143" spans="1:10" ht="12.75" customHeight="1" x14ac:dyDescent="0.2">
      <c r="A143" s="109" t="s">
        <v>391</v>
      </c>
      <c r="B143" s="109" t="s">
        <v>410</v>
      </c>
      <c r="C143" s="109" t="s">
        <v>411</v>
      </c>
      <c r="D143" s="109">
        <v>7</v>
      </c>
      <c r="E143" s="109" t="s">
        <v>1054</v>
      </c>
      <c r="F143" s="109">
        <v>4</v>
      </c>
      <c r="G143" s="109" t="s">
        <v>1055</v>
      </c>
      <c r="H143" s="109">
        <v>2</v>
      </c>
      <c r="I143" s="109" t="s">
        <v>1055</v>
      </c>
      <c r="J143" s="243">
        <v>1.35</v>
      </c>
    </row>
    <row r="144" spans="1:10" ht="12.75" customHeight="1" x14ac:dyDescent="0.2">
      <c r="A144" s="109" t="s">
        <v>391</v>
      </c>
      <c r="B144" s="109" t="s">
        <v>412</v>
      </c>
      <c r="C144" s="109" t="s">
        <v>413</v>
      </c>
      <c r="D144" s="109">
        <v>7</v>
      </c>
      <c r="E144" s="109" t="s">
        <v>1054</v>
      </c>
      <c r="F144" s="109">
        <v>4</v>
      </c>
      <c r="G144" s="109" t="s">
        <v>1055</v>
      </c>
      <c r="H144" s="109">
        <v>2</v>
      </c>
      <c r="I144" s="109" t="s">
        <v>1055</v>
      </c>
      <c r="J144" s="243">
        <v>0.13</v>
      </c>
    </row>
    <row r="145" spans="1:10" ht="12.75" customHeight="1" x14ac:dyDescent="0.2">
      <c r="A145" s="109" t="s">
        <v>391</v>
      </c>
      <c r="B145" s="109" t="s">
        <v>414</v>
      </c>
      <c r="C145" s="109" t="s">
        <v>415</v>
      </c>
      <c r="D145" s="109">
        <v>7</v>
      </c>
      <c r="E145" s="109" t="s">
        <v>1054</v>
      </c>
      <c r="F145" s="109">
        <v>31</v>
      </c>
      <c r="G145" s="109" t="s">
        <v>1055</v>
      </c>
      <c r="H145" s="109">
        <v>2</v>
      </c>
      <c r="I145" s="109" t="s">
        <v>1055</v>
      </c>
      <c r="J145" s="243">
        <v>1.1299999999999999</v>
      </c>
    </row>
    <row r="146" spans="1:10" ht="12.75" customHeight="1" x14ac:dyDescent="0.2">
      <c r="A146" s="109" t="s">
        <v>391</v>
      </c>
      <c r="B146" s="109" t="s">
        <v>416</v>
      </c>
      <c r="C146" s="109" t="s">
        <v>417</v>
      </c>
      <c r="D146" s="109">
        <v>7</v>
      </c>
      <c r="E146" s="109" t="s">
        <v>1054</v>
      </c>
      <c r="F146" s="109">
        <v>4</v>
      </c>
      <c r="G146" s="109" t="s">
        <v>1055</v>
      </c>
      <c r="H146" s="109">
        <v>2</v>
      </c>
      <c r="I146" s="109" t="s">
        <v>1055</v>
      </c>
      <c r="J146" s="243">
        <v>4.0599999999999996</v>
      </c>
    </row>
    <row r="147" spans="1:10" ht="12.75" customHeight="1" x14ac:dyDescent="0.2">
      <c r="A147" s="109" t="s">
        <v>391</v>
      </c>
      <c r="B147" s="109" t="s">
        <v>418</v>
      </c>
      <c r="C147" s="109" t="s">
        <v>419</v>
      </c>
      <c r="D147" s="109">
        <v>7</v>
      </c>
      <c r="E147" s="109" t="s">
        <v>1054</v>
      </c>
      <c r="F147" s="109">
        <v>4</v>
      </c>
      <c r="G147" s="109" t="s">
        <v>1055</v>
      </c>
      <c r="H147" s="109">
        <v>2</v>
      </c>
      <c r="I147" s="109" t="s">
        <v>1055</v>
      </c>
      <c r="J147" s="243">
        <v>0.48</v>
      </c>
    </row>
    <row r="148" spans="1:10" ht="12.75" customHeight="1" x14ac:dyDescent="0.2">
      <c r="A148" s="109" t="s">
        <v>391</v>
      </c>
      <c r="B148" s="109" t="s">
        <v>420</v>
      </c>
      <c r="C148" s="109" t="s">
        <v>421</v>
      </c>
      <c r="D148" s="109">
        <v>7</v>
      </c>
      <c r="E148" s="109" t="s">
        <v>1054</v>
      </c>
      <c r="F148" s="109">
        <v>4</v>
      </c>
      <c r="G148" s="109" t="s">
        <v>1055</v>
      </c>
      <c r="H148" s="109">
        <v>2</v>
      </c>
      <c r="I148" s="109" t="s">
        <v>1055</v>
      </c>
      <c r="J148" s="243">
        <v>0.39</v>
      </c>
    </row>
    <row r="149" spans="1:10" ht="12.75" customHeight="1" x14ac:dyDescent="0.2">
      <c r="A149" s="109" t="s">
        <v>391</v>
      </c>
      <c r="B149" s="109" t="s">
        <v>422</v>
      </c>
      <c r="C149" s="109" t="s">
        <v>423</v>
      </c>
      <c r="D149" s="109">
        <v>12</v>
      </c>
      <c r="E149" s="109" t="s">
        <v>1054</v>
      </c>
      <c r="F149" s="109">
        <v>31</v>
      </c>
      <c r="G149" s="109" t="s">
        <v>1055</v>
      </c>
      <c r="H149" s="109">
        <v>2</v>
      </c>
      <c r="I149" s="109" t="s">
        <v>1055</v>
      </c>
      <c r="J149" s="243">
        <v>0.17</v>
      </c>
    </row>
    <row r="150" spans="1:10" ht="12.75" customHeight="1" x14ac:dyDescent="0.2">
      <c r="A150" s="109" t="s">
        <v>391</v>
      </c>
      <c r="B150" s="109" t="s">
        <v>424</v>
      </c>
      <c r="C150" s="109" t="s">
        <v>425</v>
      </c>
      <c r="D150" s="109">
        <v>7</v>
      </c>
      <c r="E150" s="109" t="s">
        <v>1054</v>
      </c>
      <c r="F150" s="109">
        <v>4</v>
      </c>
      <c r="G150" s="109" t="s">
        <v>1055</v>
      </c>
      <c r="H150" s="109">
        <v>2</v>
      </c>
      <c r="I150" s="109" t="s">
        <v>1055</v>
      </c>
      <c r="J150" s="243">
        <v>0.04</v>
      </c>
    </row>
    <row r="151" spans="1:10" ht="12.75" customHeight="1" x14ac:dyDescent="0.2">
      <c r="A151" s="109" t="s">
        <v>391</v>
      </c>
      <c r="B151" s="109" t="s">
        <v>426</v>
      </c>
      <c r="C151" s="109" t="s">
        <v>427</v>
      </c>
      <c r="D151" s="109">
        <v>7</v>
      </c>
      <c r="E151" s="109" t="s">
        <v>1054</v>
      </c>
      <c r="F151" s="109">
        <v>4</v>
      </c>
      <c r="G151" s="109" t="s">
        <v>1055</v>
      </c>
      <c r="H151" s="109">
        <v>2</v>
      </c>
      <c r="I151" s="109" t="s">
        <v>1055</v>
      </c>
      <c r="J151" s="243">
        <v>0.17</v>
      </c>
    </row>
    <row r="152" spans="1:10" ht="12.75" customHeight="1" x14ac:dyDescent="0.2">
      <c r="A152" s="109" t="s">
        <v>391</v>
      </c>
      <c r="B152" s="109" t="s">
        <v>428</v>
      </c>
      <c r="C152" s="109" t="s">
        <v>429</v>
      </c>
      <c r="D152" s="109">
        <v>7</v>
      </c>
      <c r="E152" s="109" t="s">
        <v>1054</v>
      </c>
      <c r="F152" s="109">
        <v>4</v>
      </c>
      <c r="G152" s="109" t="s">
        <v>1055</v>
      </c>
      <c r="H152" s="109">
        <v>2</v>
      </c>
      <c r="I152" s="109" t="s">
        <v>1055</v>
      </c>
      <c r="J152" s="243">
        <v>3.77</v>
      </c>
    </row>
    <row r="153" spans="1:10" ht="12.75" customHeight="1" x14ac:dyDescent="0.2">
      <c r="A153" s="109" t="s">
        <v>391</v>
      </c>
      <c r="B153" s="109" t="s">
        <v>430</v>
      </c>
      <c r="C153" s="109" t="s">
        <v>431</v>
      </c>
      <c r="D153" s="109">
        <v>7</v>
      </c>
      <c r="E153" s="109" t="s">
        <v>1054</v>
      </c>
      <c r="F153" s="109">
        <v>31</v>
      </c>
      <c r="G153" s="109" t="s">
        <v>1055</v>
      </c>
      <c r="H153" s="109">
        <v>2</v>
      </c>
      <c r="I153" s="109" t="s">
        <v>1055</v>
      </c>
      <c r="J153" s="243">
        <v>0.28000000000000003</v>
      </c>
    </row>
    <row r="154" spans="1:10" ht="12.75" customHeight="1" x14ac:dyDescent="0.2">
      <c r="A154" s="110" t="s">
        <v>391</v>
      </c>
      <c r="B154" s="110" t="s">
        <v>432</v>
      </c>
      <c r="C154" s="110" t="s">
        <v>433</v>
      </c>
      <c r="D154" s="110">
        <v>7</v>
      </c>
      <c r="E154" s="110" t="s">
        <v>1054</v>
      </c>
      <c r="F154" s="110">
        <v>4</v>
      </c>
      <c r="G154" s="110" t="s">
        <v>1055</v>
      </c>
      <c r="H154" s="110">
        <v>2</v>
      </c>
      <c r="I154" s="110" t="s">
        <v>1055</v>
      </c>
      <c r="J154" s="244">
        <v>0.26</v>
      </c>
    </row>
    <row r="155" spans="1:10" x14ac:dyDescent="0.2">
      <c r="A155" s="24"/>
      <c r="B155" s="23">
        <f>COUNTA(B134:B154)</f>
        <v>21</v>
      </c>
      <c r="C155" s="23"/>
      <c r="D155" s="24"/>
      <c r="E155" s="24"/>
      <c r="F155" s="23">
        <f>COUNTIF(F134:F154, "&gt;0")</f>
        <v>21</v>
      </c>
      <c r="G155" s="24"/>
      <c r="H155" s="23"/>
      <c r="I155" s="24"/>
      <c r="J155" s="108">
        <f>SUM(J134:J154)</f>
        <v>16.259999999999998</v>
      </c>
    </row>
    <row r="156" spans="1:10" x14ac:dyDescent="0.2">
      <c r="A156" s="24"/>
      <c r="B156" s="23"/>
      <c r="C156" s="23"/>
      <c r="D156" s="24"/>
      <c r="E156" s="24"/>
      <c r="F156" s="23"/>
      <c r="G156" s="24"/>
      <c r="H156" s="23"/>
      <c r="I156" s="24"/>
      <c r="J156" s="108"/>
    </row>
    <row r="157" spans="1:10" ht="12.75" customHeight="1" x14ac:dyDescent="0.2">
      <c r="A157" s="109" t="s">
        <v>434</v>
      </c>
      <c r="B157" s="109" t="s">
        <v>435</v>
      </c>
      <c r="C157" s="109" t="s">
        <v>436</v>
      </c>
      <c r="D157" s="109">
        <v>7</v>
      </c>
      <c r="E157" s="109" t="s">
        <v>1054</v>
      </c>
      <c r="F157" s="109">
        <v>4</v>
      </c>
      <c r="G157" s="109" t="s">
        <v>1055</v>
      </c>
      <c r="H157" s="109">
        <v>2</v>
      </c>
      <c r="I157" s="109" t="s">
        <v>1055</v>
      </c>
      <c r="J157" s="243">
        <v>2.7</v>
      </c>
    </row>
    <row r="158" spans="1:10" ht="12.75" customHeight="1" x14ac:dyDescent="0.2">
      <c r="A158" s="109" t="s">
        <v>434</v>
      </c>
      <c r="B158" s="109" t="s">
        <v>437</v>
      </c>
      <c r="C158" s="109" t="s">
        <v>438</v>
      </c>
      <c r="D158" s="109">
        <v>7</v>
      </c>
      <c r="E158" s="109" t="s">
        <v>1054</v>
      </c>
      <c r="F158" s="109">
        <v>31</v>
      </c>
      <c r="G158" s="109" t="s">
        <v>1055</v>
      </c>
      <c r="H158" s="109">
        <v>2</v>
      </c>
      <c r="I158" s="109" t="s">
        <v>1055</v>
      </c>
      <c r="J158" s="243">
        <v>1.24</v>
      </c>
    </row>
    <row r="159" spans="1:10" ht="12.75" customHeight="1" x14ac:dyDescent="0.2">
      <c r="A159" s="109" t="s">
        <v>434</v>
      </c>
      <c r="B159" s="109" t="s">
        <v>439</v>
      </c>
      <c r="C159" s="109" t="s">
        <v>440</v>
      </c>
      <c r="D159" s="109">
        <v>7</v>
      </c>
      <c r="E159" s="109" t="s">
        <v>1054</v>
      </c>
      <c r="F159" s="109">
        <v>31</v>
      </c>
      <c r="G159" s="109" t="s">
        <v>1055</v>
      </c>
      <c r="H159" s="109">
        <v>2</v>
      </c>
      <c r="I159" s="109" t="s">
        <v>1055</v>
      </c>
      <c r="J159" s="243">
        <v>0.91</v>
      </c>
    </row>
    <row r="160" spans="1:10" ht="12.75" customHeight="1" x14ac:dyDescent="0.2">
      <c r="A160" s="109" t="s">
        <v>434</v>
      </c>
      <c r="B160" s="109" t="s">
        <v>441</v>
      </c>
      <c r="C160" s="109" t="s">
        <v>442</v>
      </c>
      <c r="D160" s="109">
        <v>7</v>
      </c>
      <c r="E160" s="109" t="s">
        <v>1054</v>
      </c>
      <c r="F160" s="109">
        <v>4</v>
      </c>
      <c r="G160" s="109" t="s">
        <v>1055</v>
      </c>
      <c r="H160" s="109">
        <v>2</v>
      </c>
      <c r="I160" s="109" t="s">
        <v>1055</v>
      </c>
      <c r="J160" s="243">
        <v>4.0999999999999996</v>
      </c>
    </row>
    <row r="161" spans="1:10" ht="12.75" customHeight="1" x14ac:dyDescent="0.2">
      <c r="A161" s="109" t="s">
        <v>434</v>
      </c>
      <c r="B161" s="109" t="s">
        <v>443</v>
      </c>
      <c r="C161" s="109" t="s">
        <v>444</v>
      </c>
      <c r="D161" s="109">
        <v>7</v>
      </c>
      <c r="E161" s="109" t="s">
        <v>1054</v>
      </c>
      <c r="F161" s="109">
        <v>4</v>
      </c>
      <c r="G161" s="109" t="s">
        <v>1055</v>
      </c>
      <c r="H161" s="109">
        <v>2</v>
      </c>
      <c r="I161" s="109" t="s">
        <v>1055</v>
      </c>
      <c r="J161" s="243">
        <v>4.38</v>
      </c>
    </row>
    <row r="162" spans="1:10" ht="12.75" customHeight="1" x14ac:dyDescent="0.2">
      <c r="A162" s="109" t="s">
        <v>434</v>
      </c>
      <c r="B162" s="109" t="s">
        <v>445</v>
      </c>
      <c r="C162" s="109" t="s">
        <v>446</v>
      </c>
      <c r="D162" s="109">
        <v>7</v>
      </c>
      <c r="E162" s="109" t="s">
        <v>1054</v>
      </c>
      <c r="F162" s="109">
        <v>4</v>
      </c>
      <c r="G162" s="109" t="s">
        <v>1055</v>
      </c>
      <c r="H162" s="109">
        <v>2</v>
      </c>
      <c r="I162" s="109" t="s">
        <v>1055</v>
      </c>
      <c r="J162" s="243">
        <v>0</v>
      </c>
    </row>
    <row r="163" spans="1:10" ht="12.75" customHeight="1" x14ac:dyDescent="0.2">
      <c r="A163" s="109" t="s">
        <v>434</v>
      </c>
      <c r="B163" s="109" t="s">
        <v>447</v>
      </c>
      <c r="C163" s="109" t="s">
        <v>448</v>
      </c>
      <c r="D163" s="109">
        <v>7</v>
      </c>
      <c r="E163" s="109" t="s">
        <v>1054</v>
      </c>
      <c r="F163" s="109">
        <v>4</v>
      </c>
      <c r="G163" s="109" t="s">
        <v>1055</v>
      </c>
      <c r="H163" s="109">
        <v>2</v>
      </c>
      <c r="I163" s="109" t="s">
        <v>1055</v>
      </c>
      <c r="J163" s="243">
        <v>0.67</v>
      </c>
    </row>
    <row r="164" spans="1:10" ht="12.75" customHeight="1" x14ac:dyDescent="0.2">
      <c r="A164" s="109" t="s">
        <v>434</v>
      </c>
      <c r="B164" s="109" t="s">
        <v>449</v>
      </c>
      <c r="C164" s="109" t="s">
        <v>450</v>
      </c>
      <c r="D164" s="109">
        <v>7</v>
      </c>
      <c r="E164" s="109" t="s">
        <v>1054</v>
      </c>
      <c r="F164" s="109">
        <v>4</v>
      </c>
      <c r="G164" s="109" t="s">
        <v>1055</v>
      </c>
      <c r="H164" s="109">
        <v>2</v>
      </c>
      <c r="I164" s="109" t="s">
        <v>1055</v>
      </c>
      <c r="J164" s="243">
        <v>14.54</v>
      </c>
    </row>
    <row r="165" spans="1:10" ht="12.75" customHeight="1" x14ac:dyDescent="0.2">
      <c r="A165" s="109" t="s">
        <v>434</v>
      </c>
      <c r="B165" s="109" t="s">
        <v>451</v>
      </c>
      <c r="C165" s="109" t="s">
        <v>452</v>
      </c>
      <c r="D165" s="109">
        <v>7</v>
      </c>
      <c r="E165" s="109" t="s">
        <v>1054</v>
      </c>
      <c r="F165" s="109">
        <v>4</v>
      </c>
      <c r="G165" s="109" t="s">
        <v>31</v>
      </c>
      <c r="H165" s="109">
        <v>2</v>
      </c>
      <c r="I165" s="109" t="s">
        <v>31</v>
      </c>
      <c r="J165" s="243">
        <v>0.93</v>
      </c>
    </row>
    <row r="166" spans="1:10" ht="12.75" customHeight="1" x14ac:dyDescent="0.2">
      <c r="A166" s="109" t="s">
        <v>434</v>
      </c>
      <c r="B166" s="109" t="s">
        <v>453</v>
      </c>
      <c r="C166" s="109" t="s">
        <v>454</v>
      </c>
      <c r="D166" s="109">
        <v>7</v>
      </c>
      <c r="E166" s="109" t="s">
        <v>1054</v>
      </c>
      <c r="F166" s="109">
        <v>4</v>
      </c>
      <c r="G166" s="109" t="s">
        <v>31</v>
      </c>
      <c r="H166" s="109">
        <v>1</v>
      </c>
      <c r="I166" s="109" t="s">
        <v>31</v>
      </c>
      <c r="J166" s="243">
        <v>0.39</v>
      </c>
    </row>
    <row r="167" spans="1:10" ht="12.75" customHeight="1" x14ac:dyDescent="0.2">
      <c r="A167" s="109" t="s">
        <v>434</v>
      </c>
      <c r="B167" s="109" t="s">
        <v>455</v>
      </c>
      <c r="C167" s="109" t="s">
        <v>456</v>
      </c>
      <c r="D167" s="109">
        <v>7</v>
      </c>
      <c r="E167" s="109" t="s">
        <v>1054</v>
      </c>
      <c r="F167" s="109">
        <v>4</v>
      </c>
      <c r="G167" s="109" t="s">
        <v>1055</v>
      </c>
      <c r="H167" s="109">
        <v>2</v>
      </c>
      <c r="I167" s="109" t="s">
        <v>1055</v>
      </c>
      <c r="J167" s="243">
        <v>0.17</v>
      </c>
    </row>
    <row r="168" spans="1:10" ht="12.75" customHeight="1" x14ac:dyDescent="0.2">
      <c r="A168" s="109" t="s">
        <v>434</v>
      </c>
      <c r="B168" s="109" t="s">
        <v>457</v>
      </c>
      <c r="C168" s="109" t="s">
        <v>458</v>
      </c>
      <c r="D168" s="109">
        <v>7</v>
      </c>
      <c r="E168" s="109" t="s">
        <v>1054</v>
      </c>
      <c r="F168" s="109">
        <v>4</v>
      </c>
      <c r="G168" s="109" t="s">
        <v>1055</v>
      </c>
      <c r="H168" s="109">
        <v>2</v>
      </c>
      <c r="I168" s="109" t="s">
        <v>1055</v>
      </c>
      <c r="J168" s="243">
        <v>1.1499999999999999</v>
      </c>
    </row>
    <row r="169" spans="1:10" ht="12.75" customHeight="1" x14ac:dyDescent="0.2">
      <c r="A169" s="109" t="s">
        <v>434</v>
      </c>
      <c r="B169" s="109" t="s">
        <v>459</v>
      </c>
      <c r="C169" s="109" t="s">
        <v>460</v>
      </c>
      <c r="D169" s="109">
        <v>7</v>
      </c>
      <c r="E169" s="109" t="s">
        <v>1054</v>
      </c>
      <c r="F169" s="109">
        <v>4</v>
      </c>
      <c r="G169" s="109" t="s">
        <v>1055</v>
      </c>
      <c r="H169" s="109">
        <v>2</v>
      </c>
      <c r="I169" s="109" t="s">
        <v>1055</v>
      </c>
      <c r="J169" s="243">
        <v>0.41</v>
      </c>
    </row>
    <row r="170" spans="1:10" ht="12.75" customHeight="1" x14ac:dyDescent="0.2">
      <c r="A170" s="109" t="s">
        <v>434</v>
      </c>
      <c r="B170" s="109" t="s">
        <v>461</v>
      </c>
      <c r="C170" s="109" t="s">
        <v>462</v>
      </c>
      <c r="D170" s="109">
        <v>7</v>
      </c>
      <c r="E170" s="109" t="s">
        <v>1054</v>
      </c>
      <c r="F170" s="109">
        <v>31</v>
      </c>
      <c r="G170" s="109" t="s">
        <v>1055</v>
      </c>
      <c r="H170" s="109">
        <v>2</v>
      </c>
      <c r="I170" s="109" t="s">
        <v>1055</v>
      </c>
      <c r="J170" s="243">
        <v>0.43</v>
      </c>
    </row>
    <row r="171" spans="1:10" ht="12.75" customHeight="1" x14ac:dyDescent="0.2">
      <c r="A171" s="109" t="s">
        <v>434</v>
      </c>
      <c r="B171" s="109" t="s">
        <v>463</v>
      </c>
      <c r="C171" s="109" t="s">
        <v>464</v>
      </c>
      <c r="D171" s="109">
        <v>7</v>
      </c>
      <c r="E171" s="109" t="s">
        <v>1054</v>
      </c>
      <c r="F171" s="109">
        <v>4</v>
      </c>
      <c r="G171" s="109" t="s">
        <v>1055</v>
      </c>
      <c r="H171" s="109">
        <v>2</v>
      </c>
      <c r="I171" s="109" t="s">
        <v>1055</v>
      </c>
      <c r="J171" s="243">
        <v>0.91</v>
      </c>
    </row>
    <row r="172" spans="1:10" ht="12.75" customHeight="1" x14ac:dyDescent="0.2">
      <c r="A172" s="109" t="s">
        <v>434</v>
      </c>
      <c r="B172" s="109" t="s">
        <v>465</v>
      </c>
      <c r="C172" s="109" t="s">
        <v>466</v>
      </c>
      <c r="D172" s="109">
        <v>7</v>
      </c>
      <c r="E172" s="109" t="s">
        <v>1054</v>
      </c>
      <c r="F172" s="109">
        <v>4</v>
      </c>
      <c r="G172" s="109" t="s">
        <v>1055</v>
      </c>
      <c r="H172" s="109">
        <v>2</v>
      </c>
      <c r="I172" s="109" t="s">
        <v>1055</v>
      </c>
      <c r="J172" s="243">
        <v>0</v>
      </c>
    </row>
    <row r="173" spans="1:10" ht="12.75" customHeight="1" x14ac:dyDescent="0.2">
      <c r="A173" s="109" t="s">
        <v>434</v>
      </c>
      <c r="B173" s="109" t="s">
        <v>467</v>
      </c>
      <c r="C173" s="109" t="s">
        <v>468</v>
      </c>
      <c r="D173" s="109">
        <v>7</v>
      </c>
      <c r="E173" s="109" t="s">
        <v>1054</v>
      </c>
      <c r="F173" s="109">
        <v>4</v>
      </c>
      <c r="G173" s="109" t="s">
        <v>1055</v>
      </c>
      <c r="H173" s="109">
        <v>2</v>
      </c>
      <c r="I173" s="109" t="s">
        <v>1055</v>
      </c>
      <c r="J173" s="243">
        <v>5.56</v>
      </c>
    </row>
    <row r="174" spans="1:10" ht="12.75" customHeight="1" x14ac:dyDescent="0.2">
      <c r="A174" s="109" t="s">
        <v>434</v>
      </c>
      <c r="B174" s="109" t="s">
        <v>469</v>
      </c>
      <c r="C174" s="109" t="s">
        <v>470</v>
      </c>
      <c r="D174" s="109">
        <v>7</v>
      </c>
      <c r="E174" s="109" t="s">
        <v>1054</v>
      </c>
      <c r="F174" s="109">
        <v>4</v>
      </c>
      <c r="G174" s="109" t="s">
        <v>1055</v>
      </c>
      <c r="H174" s="109">
        <v>2</v>
      </c>
      <c r="I174" s="109" t="s">
        <v>1055</v>
      </c>
      <c r="J174" s="243">
        <v>4.5199999999999996</v>
      </c>
    </row>
    <row r="175" spans="1:10" ht="12.75" customHeight="1" x14ac:dyDescent="0.2">
      <c r="A175" s="109" t="s">
        <v>434</v>
      </c>
      <c r="B175" s="109" t="s">
        <v>471</v>
      </c>
      <c r="C175" s="109" t="s">
        <v>472</v>
      </c>
      <c r="D175" s="109">
        <v>7</v>
      </c>
      <c r="E175" s="109" t="s">
        <v>1054</v>
      </c>
      <c r="F175" s="109">
        <v>4</v>
      </c>
      <c r="G175" s="109" t="s">
        <v>1055</v>
      </c>
      <c r="H175" s="109">
        <v>2</v>
      </c>
      <c r="I175" s="109" t="s">
        <v>1055</v>
      </c>
      <c r="J175" s="243">
        <v>0.72</v>
      </c>
    </row>
    <row r="176" spans="1:10" ht="12.75" customHeight="1" x14ac:dyDescent="0.2">
      <c r="A176" s="109" t="s">
        <v>434</v>
      </c>
      <c r="B176" s="109" t="s">
        <v>473</v>
      </c>
      <c r="C176" s="109" t="s">
        <v>474</v>
      </c>
      <c r="D176" s="109">
        <v>7</v>
      </c>
      <c r="E176" s="109" t="s">
        <v>1054</v>
      </c>
      <c r="F176" s="109">
        <v>4</v>
      </c>
      <c r="G176" s="109" t="s">
        <v>31</v>
      </c>
      <c r="H176" s="109">
        <v>1</v>
      </c>
      <c r="I176" s="109" t="s">
        <v>31</v>
      </c>
      <c r="J176" s="243">
        <v>0.1</v>
      </c>
    </row>
    <row r="177" spans="1:10" ht="12.75" customHeight="1" x14ac:dyDescent="0.2">
      <c r="A177" s="109" t="s">
        <v>434</v>
      </c>
      <c r="B177" s="109" t="s">
        <v>475</v>
      </c>
      <c r="C177" s="109" t="s">
        <v>476</v>
      </c>
      <c r="D177" s="109">
        <v>7</v>
      </c>
      <c r="E177" s="109" t="s">
        <v>1054</v>
      </c>
      <c r="F177" s="109">
        <v>4</v>
      </c>
      <c r="G177" s="109" t="s">
        <v>1055</v>
      </c>
      <c r="H177" s="109">
        <v>2</v>
      </c>
      <c r="I177" s="109" t="s">
        <v>1055</v>
      </c>
      <c r="J177" s="243">
        <v>0.1</v>
      </c>
    </row>
    <row r="178" spans="1:10" ht="12.75" customHeight="1" x14ac:dyDescent="0.2">
      <c r="A178" s="109" t="s">
        <v>434</v>
      </c>
      <c r="B178" s="109" t="s">
        <v>477</v>
      </c>
      <c r="C178" s="109" t="s">
        <v>478</v>
      </c>
      <c r="D178" s="109">
        <v>7</v>
      </c>
      <c r="E178" s="109" t="s">
        <v>1054</v>
      </c>
      <c r="F178" s="109">
        <v>4</v>
      </c>
      <c r="G178" s="109" t="s">
        <v>1055</v>
      </c>
      <c r="H178" s="109">
        <v>2</v>
      </c>
      <c r="I178" s="109" t="s">
        <v>1055</v>
      </c>
      <c r="J178" s="243">
        <v>0.1</v>
      </c>
    </row>
    <row r="179" spans="1:10" ht="12.75" customHeight="1" x14ac:dyDescent="0.2">
      <c r="A179" s="109" t="s">
        <v>434</v>
      </c>
      <c r="B179" s="109" t="s">
        <v>479</v>
      </c>
      <c r="C179" s="109" t="s">
        <v>480</v>
      </c>
      <c r="D179" s="109">
        <v>7</v>
      </c>
      <c r="E179" s="109" t="s">
        <v>1054</v>
      </c>
      <c r="F179" s="109">
        <v>4</v>
      </c>
      <c r="G179" s="109" t="s">
        <v>31</v>
      </c>
      <c r="H179" s="109">
        <v>1</v>
      </c>
      <c r="I179" s="109" t="s">
        <v>31</v>
      </c>
      <c r="J179" s="243">
        <v>0.9</v>
      </c>
    </row>
    <row r="180" spans="1:10" ht="12.75" customHeight="1" x14ac:dyDescent="0.2">
      <c r="A180" s="109" t="s">
        <v>434</v>
      </c>
      <c r="B180" s="109" t="s">
        <v>481</v>
      </c>
      <c r="C180" s="109" t="s">
        <v>482</v>
      </c>
      <c r="D180" s="109">
        <v>7</v>
      </c>
      <c r="E180" s="109" t="s">
        <v>1054</v>
      </c>
      <c r="F180" s="109">
        <v>4</v>
      </c>
      <c r="G180" s="109" t="s">
        <v>31</v>
      </c>
      <c r="H180" s="109">
        <v>1</v>
      </c>
      <c r="I180" s="109" t="s">
        <v>31</v>
      </c>
      <c r="J180" s="243">
        <v>0.32</v>
      </c>
    </row>
    <row r="181" spans="1:10" ht="12.75" customHeight="1" x14ac:dyDescent="0.2">
      <c r="A181" s="110" t="s">
        <v>434</v>
      </c>
      <c r="B181" s="110" t="s">
        <v>483</v>
      </c>
      <c r="C181" s="110" t="s">
        <v>484</v>
      </c>
      <c r="D181" s="110">
        <v>7</v>
      </c>
      <c r="E181" s="110" t="s">
        <v>1054</v>
      </c>
      <c r="F181" s="110">
        <v>4</v>
      </c>
      <c r="G181" s="110" t="s">
        <v>1055</v>
      </c>
      <c r="H181" s="110">
        <v>2</v>
      </c>
      <c r="I181" s="110" t="s">
        <v>1055</v>
      </c>
      <c r="J181" s="244">
        <v>1.5</v>
      </c>
    </row>
    <row r="182" spans="1:10" x14ac:dyDescent="0.2">
      <c r="A182" s="24"/>
      <c r="B182" s="23">
        <f>COUNTA(B157:B181)</f>
        <v>25</v>
      </c>
      <c r="C182" s="23"/>
      <c r="D182" s="24"/>
      <c r="E182" s="24"/>
      <c r="F182" s="23">
        <f>COUNTIF(F157:F181, "&gt;0")</f>
        <v>25</v>
      </c>
      <c r="G182" s="24"/>
      <c r="H182" s="23"/>
      <c r="I182" s="24"/>
      <c r="J182" s="108">
        <f>SUM(J157:J181)</f>
        <v>46.750000000000007</v>
      </c>
    </row>
    <row r="183" spans="1:10" x14ac:dyDescent="0.2">
      <c r="A183" s="24"/>
      <c r="B183" s="23"/>
      <c r="C183" s="23"/>
      <c r="D183" s="24"/>
      <c r="E183" s="24"/>
      <c r="F183" s="23"/>
      <c r="G183" s="24"/>
      <c r="H183" s="23"/>
      <c r="I183" s="24"/>
      <c r="J183" s="108"/>
    </row>
    <row r="184" spans="1:10" ht="12.75" customHeight="1" x14ac:dyDescent="0.2">
      <c r="A184" s="109" t="s">
        <v>485</v>
      </c>
      <c r="B184" s="109" t="s">
        <v>486</v>
      </c>
      <c r="C184" s="109" t="s">
        <v>487</v>
      </c>
      <c r="D184" s="109">
        <v>12</v>
      </c>
      <c r="E184" s="109" t="s">
        <v>1054</v>
      </c>
      <c r="F184" s="109">
        <v>4</v>
      </c>
      <c r="G184" s="109" t="s">
        <v>31</v>
      </c>
      <c r="H184" s="109">
        <v>2</v>
      </c>
      <c r="I184" s="109" t="s">
        <v>31</v>
      </c>
      <c r="J184" s="243">
        <v>2</v>
      </c>
    </row>
    <row r="185" spans="1:10" ht="12.75" customHeight="1" x14ac:dyDescent="0.2">
      <c r="A185" s="109" t="s">
        <v>485</v>
      </c>
      <c r="B185" s="109" t="s">
        <v>488</v>
      </c>
      <c r="C185" s="109" t="s">
        <v>489</v>
      </c>
      <c r="D185" s="109">
        <v>12</v>
      </c>
      <c r="E185" s="109" t="s">
        <v>1054</v>
      </c>
      <c r="F185" s="109">
        <v>1</v>
      </c>
      <c r="G185" s="109" t="s">
        <v>1056</v>
      </c>
      <c r="H185" s="109">
        <v>1</v>
      </c>
      <c r="I185" s="109" t="s">
        <v>1056</v>
      </c>
      <c r="J185" s="243">
        <v>2.87</v>
      </c>
    </row>
    <row r="186" spans="1:10" ht="12.75" customHeight="1" x14ac:dyDescent="0.2">
      <c r="A186" s="109" t="s">
        <v>485</v>
      </c>
      <c r="B186" s="109" t="s">
        <v>490</v>
      </c>
      <c r="C186" s="109" t="s">
        <v>491</v>
      </c>
      <c r="D186" s="109">
        <v>12</v>
      </c>
      <c r="E186" s="109" t="s">
        <v>1054</v>
      </c>
      <c r="F186" s="109">
        <v>2</v>
      </c>
      <c r="G186" s="109" t="s">
        <v>152</v>
      </c>
      <c r="H186" s="109">
        <v>1</v>
      </c>
      <c r="I186" s="109" t="s">
        <v>152</v>
      </c>
      <c r="J186" s="243">
        <v>1</v>
      </c>
    </row>
    <row r="187" spans="1:10" ht="12.75" customHeight="1" x14ac:dyDescent="0.2">
      <c r="A187" s="109" t="s">
        <v>485</v>
      </c>
      <c r="B187" s="109" t="s">
        <v>492</v>
      </c>
      <c r="C187" s="109" t="s">
        <v>493</v>
      </c>
      <c r="D187" s="109">
        <v>12</v>
      </c>
      <c r="E187" s="109" t="s">
        <v>1054</v>
      </c>
      <c r="F187" s="109">
        <v>2</v>
      </c>
      <c r="G187" s="109" t="s">
        <v>152</v>
      </c>
      <c r="H187" s="109">
        <v>1</v>
      </c>
      <c r="I187" s="109" t="s">
        <v>152</v>
      </c>
      <c r="J187" s="243">
        <v>1.69</v>
      </c>
    </row>
    <row r="188" spans="1:10" ht="12.75" customHeight="1" x14ac:dyDescent="0.2">
      <c r="A188" s="109" t="s">
        <v>485</v>
      </c>
      <c r="B188" s="63"/>
      <c r="C188" s="26" t="s">
        <v>1072</v>
      </c>
      <c r="D188" s="109"/>
      <c r="E188" s="109"/>
      <c r="F188" s="109"/>
      <c r="G188" s="109"/>
      <c r="H188" s="109"/>
      <c r="I188" s="109"/>
      <c r="J188" s="243"/>
    </row>
    <row r="189" spans="1:10" ht="12.75" customHeight="1" x14ac:dyDescent="0.2">
      <c r="A189" s="109" t="s">
        <v>485</v>
      </c>
      <c r="B189" s="109" t="s">
        <v>494</v>
      </c>
      <c r="C189" s="109" t="s">
        <v>495</v>
      </c>
      <c r="D189" s="109">
        <v>12</v>
      </c>
      <c r="E189" s="109" t="s">
        <v>1054</v>
      </c>
      <c r="F189" s="109">
        <v>1</v>
      </c>
      <c r="G189" s="109" t="s">
        <v>1056</v>
      </c>
      <c r="H189" s="109">
        <v>1</v>
      </c>
      <c r="I189" s="109" t="s">
        <v>1056</v>
      </c>
      <c r="J189" s="243">
        <v>3.22</v>
      </c>
    </row>
    <row r="190" spans="1:10" ht="12.75" customHeight="1" x14ac:dyDescent="0.2">
      <c r="A190" s="109" t="s">
        <v>485</v>
      </c>
      <c r="B190" s="109" t="s">
        <v>496</v>
      </c>
      <c r="C190" s="109" t="s">
        <v>497</v>
      </c>
      <c r="D190" s="109">
        <v>12</v>
      </c>
      <c r="E190" s="109" t="s">
        <v>1054</v>
      </c>
      <c r="F190" s="109">
        <v>4</v>
      </c>
      <c r="G190" s="109" t="s">
        <v>1055</v>
      </c>
      <c r="H190" s="109">
        <v>2</v>
      </c>
      <c r="I190" s="109" t="s">
        <v>1055</v>
      </c>
      <c r="J190" s="243">
        <v>0.78</v>
      </c>
    </row>
    <row r="191" spans="1:10" ht="12.75" customHeight="1" x14ac:dyDescent="0.2">
      <c r="A191" s="109" t="s">
        <v>485</v>
      </c>
      <c r="B191" s="109" t="s">
        <v>498</v>
      </c>
      <c r="C191" s="109" t="s">
        <v>499</v>
      </c>
      <c r="D191" s="109">
        <v>12</v>
      </c>
      <c r="E191" s="109" t="s">
        <v>1054</v>
      </c>
      <c r="F191" s="109">
        <v>1</v>
      </c>
      <c r="G191" s="109" t="s">
        <v>152</v>
      </c>
      <c r="H191" s="109">
        <v>1</v>
      </c>
      <c r="I191" s="109" t="s">
        <v>152</v>
      </c>
      <c r="J191" s="243">
        <v>3</v>
      </c>
    </row>
    <row r="192" spans="1:10" ht="12.75" customHeight="1" x14ac:dyDescent="0.2">
      <c r="A192" s="109" t="s">
        <v>485</v>
      </c>
      <c r="B192" s="109" t="s">
        <v>500</v>
      </c>
      <c r="C192" s="109" t="s">
        <v>501</v>
      </c>
      <c r="D192" s="109">
        <v>12</v>
      </c>
      <c r="E192" s="109" t="s">
        <v>1054</v>
      </c>
      <c r="F192" s="109">
        <v>3</v>
      </c>
      <c r="G192" s="109" t="s">
        <v>152</v>
      </c>
      <c r="H192" s="109">
        <v>2</v>
      </c>
      <c r="I192" s="109" t="s">
        <v>152</v>
      </c>
      <c r="J192" s="243">
        <v>1.38</v>
      </c>
    </row>
    <row r="193" spans="1:10" ht="12.75" customHeight="1" x14ac:dyDescent="0.2">
      <c r="A193" s="109" t="s">
        <v>485</v>
      </c>
      <c r="B193" s="63"/>
      <c r="C193" s="46" t="s">
        <v>1073</v>
      </c>
      <c r="D193" s="109"/>
      <c r="E193" s="109"/>
      <c r="F193" s="109"/>
      <c r="G193" s="109"/>
      <c r="H193" s="109"/>
      <c r="I193" s="109"/>
      <c r="J193" s="243"/>
    </row>
    <row r="194" spans="1:10" ht="12.75" customHeight="1" x14ac:dyDescent="0.2">
      <c r="A194" s="109" t="s">
        <v>485</v>
      </c>
      <c r="B194" s="109" t="s">
        <v>502</v>
      </c>
      <c r="C194" s="109" t="s">
        <v>503</v>
      </c>
      <c r="D194" s="109">
        <v>12</v>
      </c>
      <c r="E194" s="109" t="s">
        <v>1054</v>
      </c>
      <c r="F194" s="109">
        <v>4</v>
      </c>
      <c r="G194" s="109" t="s">
        <v>1055</v>
      </c>
      <c r="H194" s="109">
        <v>2</v>
      </c>
      <c r="I194" s="109" t="s">
        <v>1055</v>
      </c>
      <c r="J194" s="243">
        <v>0.4</v>
      </c>
    </row>
    <row r="195" spans="1:10" ht="12.75" customHeight="1" x14ac:dyDescent="0.2">
      <c r="A195" s="109" t="s">
        <v>485</v>
      </c>
      <c r="B195" s="109" t="s">
        <v>504</v>
      </c>
      <c r="C195" s="109" t="s">
        <v>505</v>
      </c>
      <c r="D195" s="109">
        <v>12</v>
      </c>
      <c r="E195" s="109" t="s">
        <v>1054</v>
      </c>
      <c r="F195" s="109">
        <v>1</v>
      </c>
      <c r="G195" s="109" t="s">
        <v>1056</v>
      </c>
      <c r="H195" s="109">
        <v>1</v>
      </c>
      <c r="I195" s="109" t="s">
        <v>1056</v>
      </c>
      <c r="J195" s="243">
        <v>3.48</v>
      </c>
    </row>
    <row r="196" spans="1:10" ht="12.75" customHeight="1" x14ac:dyDescent="0.2">
      <c r="A196" s="109" t="s">
        <v>485</v>
      </c>
      <c r="B196" s="109" t="s">
        <v>506</v>
      </c>
      <c r="C196" s="109" t="s">
        <v>507</v>
      </c>
      <c r="D196" s="109">
        <v>12</v>
      </c>
      <c r="E196" s="109" t="s">
        <v>1054</v>
      </c>
      <c r="F196" s="109">
        <v>1</v>
      </c>
      <c r="G196" s="109" t="s">
        <v>152</v>
      </c>
      <c r="H196" s="109">
        <v>1</v>
      </c>
      <c r="I196" s="109" t="s">
        <v>152</v>
      </c>
      <c r="J196" s="243">
        <v>38</v>
      </c>
    </row>
    <row r="197" spans="1:10" ht="12.75" customHeight="1" x14ac:dyDescent="0.2">
      <c r="A197" s="109" t="s">
        <v>485</v>
      </c>
      <c r="B197" s="109" t="s">
        <v>508</v>
      </c>
      <c r="C197" s="109" t="s">
        <v>509</v>
      </c>
      <c r="D197" s="109">
        <v>12</v>
      </c>
      <c r="E197" s="109" t="s">
        <v>1054</v>
      </c>
      <c r="F197" s="109">
        <v>1</v>
      </c>
      <c r="G197" s="109" t="s">
        <v>1056</v>
      </c>
      <c r="H197" s="109">
        <v>1</v>
      </c>
      <c r="I197" s="109" t="s">
        <v>1056</v>
      </c>
      <c r="J197" s="243">
        <v>1.81</v>
      </c>
    </row>
    <row r="198" spans="1:10" ht="12.75" customHeight="1" x14ac:dyDescent="0.2">
      <c r="A198" s="109" t="s">
        <v>485</v>
      </c>
      <c r="B198" s="109" t="s">
        <v>510</v>
      </c>
      <c r="C198" s="109" t="s">
        <v>511</v>
      </c>
      <c r="D198" s="109">
        <v>12</v>
      </c>
      <c r="E198" s="109" t="s">
        <v>1054</v>
      </c>
      <c r="F198" s="109">
        <v>2</v>
      </c>
      <c r="G198" s="109" t="s">
        <v>152</v>
      </c>
      <c r="H198" s="109">
        <v>2</v>
      </c>
      <c r="I198" s="109" t="s">
        <v>152</v>
      </c>
      <c r="J198" s="243">
        <v>8.8699999999999992</v>
      </c>
    </row>
    <row r="199" spans="1:10" ht="12.75" customHeight="1" x14ac:dyDescent="0.2">
      <c r="A199" s="109" t="s">
        <v>485</v>
      </c>
      <c r="B199" s="63"/>
      <c r="C199" s="46" t="s">
        <v>1074</v>
      </c>
      <c r="D199" s="109"/>
      <c r="E199" s="109"/>
      <c r="F199" s="109"/>
      <c r="G199" s="109"/>
      <c r="H199" s="109"/>
      <c r="I199" s="109"/>
      <c r="J199" s="243"/>
    </row>
    <row r="200" spans="1:10" ht="12.75" customHeight="1" x14ac:dyDescent="0.2">
      <c r="A200" s="109" t="s">
        <v>485</v>
      </c>
      <c r="B200" s="109" t="s">
        <v>512</v>
      </c>
      <c r="C200" s="109" t="s">
        <v>513</v>
      </c>
      <c r="D200" s="109">
        <v>12</v>
      </c>
      <c r="E200" s="109" t="s">
        <v>1054</v>
      </c>
      <c r="F200" s="109">
        <v>7</v>
      </c>
      <c r="G200" s="109" t="s">
        <v>152</v>
      </c>
      <c r="H200" s="109">
        <v>2</v>
      </c>
      <c r="I200" s="109" t="s">
        <v>152</v>
      </c>
      <c r="J200" s="243">
        <v>0.56000000000000005</v>
      </c>
    </row>
    <row r="201" spans="1:10" ht="12.75" customHeight="1" x14ac:dyDescent="0.2">
      <c r="A201" s="109" t="s">
        <v>485</v>
      </c>
      <c r="B201" s="109" t="s">
        <v>514</v>
      </c>
      <c r="C201" s="109" t="s">
        <v>515</v>
      </c>
      <c r="D201" s="109">
        <v>12</v>
      </c>
      <c r="E201" s="109" t="s">
        <v>1054</v>
      </c>
      <c r="F201" s="109">
        <v>1</v>
      </c>
      <c r="G201" s="109" t="s">
        <v>152</v>
      </c>
      <c r="H201" s="109">
        <v>1</v>
      </c>
      <c r="I201" s="109" t="s">
        <v>152</v>
      </c>
      <c r="J201" s="243">
        <v>39</v>
      </c>
    </row>
    <row r="202" spans="1:10" ht="12.75" customHeight="1" x14ac:dyDescent="0.2">
      <c r="A202" s="109" t="s">
        <v>485</v>
      </c>
      <c r="B202" s="109" t="s">
        <v>516</v>
      </c>
      <c r="C202" s="109" t="s">
        <v>517</v>
      </c>
      <c r="D202" s="109">
        <v>12</v>
      </c>
      <c r="E202" s="109" t="s">
        <v>1054</v>
      </c>
      <c r="F202" s="109">
        <v>1</v>
      </c>
      <c r="G202" s="109" t="s">
        <v>1056</v>
      </c>
      <c r="H202" s="109">
        <v>1</v>
      </c>
      <c r="I202" s="109" t="s">
        <v>1056</v>
      </c>
      <c r="J202" s="243">
        <v>6.7</v>
      </c>
    </row>
    <row r="203" spans="1:10" ht="12.75" customHeight="1" x14ac:dyDescent="0.2">
      <c r="A203" s="109" t="s">
        <v>485</v>
      </c>
      <c r="B203" s="109" t="s">
        <v>518</v>
      </c>
      <c r="C203" s="109" t="s">
        <v>519</v>
      </c>
      <c r="D203" s="109">
        <v>12</v>
      </c>
      <c r="E203" s="109" t="s">
        <v>1054</v>
      </c>
      <c r="F203" s="109">
        <v>4</v>
      </c>
      <c r="G203" s="109" t="s">
        <v>1055</v>
      </c>
      <c r="H203" s="109">
        <v>2</v>
      </c>
      <c r="I203" s="109" t="s">
        <v>1055</v>
      </c>
      <c r="J203" s="243">
        <v>0</v>
      </c>
    </row>
    <row r="204" spans="1:10" ht="12.75" customHeight="1" x14ac:dyDescent="0.2">
      <c r="A204" s="109" t="s">
        <v>485</v>
      </c>
      <c r="B204" s="109" t="s">
        <v>520</v>
      </c>
      <c r="C204" s="109" t="s">
        <v>521</v>
      </c>
      <c r="D204" s="109">
        <v>12</v>
      </c>
      <c r="E204" s="109" t="s">
        <v>1054</v>
      </c>
      <c r="F204" s="109">
        <v>2</v>
      </c>
      <c r="G204" s="109" t="s">
        <v>152</v>
      </c>
      <c r="H204" s="109">
        <v>1</v>
      </c>
      <c r="I204" s="109" t="s">
        <v>152</v>
      </c>
      <c r="J204" s="243">
        <v>0.24</v>
      </c>
    </row>
    <row r="205" spans="1:10" ht="12.75" customHeight="1" x14ac:dyDescent="0.2">
      <c r="A205" s="109" t="s">
        <v>485</v>
      </c>
      <c r="B205" s="109" t="s">
        <v>522</v>
      </c>
      <c r="C205" s="109" t="s">
        <v>523</v>
      </c>
      <c r="D205" s="109">
        <v>12</v>
      </c>
      <c r="E205" s="109" t="s">
        <v>1054</v>
      </c>
      <c r="F205" s="109">
        <v>4</v>
      </c>
      <c r="G205" s="109" t="s">
        <v>1055</v>
      </c>
      <c r="H205" s="109">
        <v>2</v>
      </c>
      <c r="I205" s="109" t="s">
        <v>1055</v>
      </c>
      <c r="J205" s="243">
        <v>0.05</v>
      </c>
    </row>
    <row r="206" spans="1:10" ht="12.75" customHeight="1" x14ac:dyDescent="0.2">
      <c r="A206" s="109" t="s">
        <v>485</v>
      </c>
      <c r="B206" s="63"/>
      <c r="C206" s="46" t="s">
        <v>1075</v>
      </c>
      <c r="D206" s="109"/>
      <c r="E206" s="109"/>
      <c r="F206" s="109"/>
      <c r="G206" s="109"/>
      <c r="H206" s="109"/>
      <c r="I206" s="109"/>
      <c r="J206" s="243"/>
    </row>
    <row r="207" spans="1:10" ht="12.75" customHeight="1" x14ac:dyDescent="0.2">
      <c r="A207" s="109" t="s">
        <v>485</v>
      </c>
      <c r="B207" s="109" t="s">
        <v>524</v>
      </c>
      <c r="C207" s="109" t="s">
        <v>525</v>
      </c>
      <c r="D207" s="109">
        <v>12</v>
      </c>
      <c r="E207" s="109" t="s">
        <v>1054</v>
      </c>
      <c r="F207" s="109">
        <v>2</v>
      </c>
      <c r="G207" s="109" t="s">
        <v>152</v>
      </c>
      <c r="H207" s="109">
        <v>1</v>
      </c>
      <c r="I207" s="109" t="s">
        <v>152</v>
      </c>
      <c r="J207" s="243">
        <v>2.86</v>
      </c>
    </row>
    <row r="208" spans="1:10" ht="12.75" customHeight="1" x14ac:dyDescent="0.2">
      <c r="A208" s="109" t="s">
        <v>485</v>
      </c>
      <c r="B208" s="109" t="s">
        <v>526</v>
      </c>
      <c r="C208" s="109" t="s">
        <v>527</v>
      </c>
      <c r="D208" s="109">
        <v>12</v>
      </c>
      <c r="E208" s="109" t="s">
        <v>1054</v>
      </c>
      <c r="F208" s="109">
        <v>2</v>
      </c>
      <c r="G208" s="109" t="s">
        <v>152</v>
      </c>
      <c r="H208" s="109">
        <v>1</v>
      </c>
      <c r="I208" s="109" t="s">
        <v>152</v>
      </c>
      <c r="J208" s="243">
        <v>1.55</v>
      </c>
    </row>
    <row r="209" spans="1:10" ht="12.75" customHeight="1" x14ac:dyDescent="0.2">
      <c r="A209" s="109" t="s">
        <v>485</v>
      </c>
      <c r="B209" s="109" t="s">
        <v>528</v>
      </c>
      <c r="C209" s="109" t="s">
        <v>529</v>
      </c>
      <c r="D209" s="109">
        <v>12</v>
      </c>
      <c r="E209" s="109" t="s">
        <v>1054</v>
      </c>
      <c r="F209" s="109">
        <v>1</v>
      </c>
      <c r="G209" s="109" t="s">
        <v>152</v>
      </c>
      <c r="H209" s="109">
        <v>1</v>
      </c>
      <c r="I209" s="109" t="s">
        <v>152</v>
      </c>
      <c r="J209" s="243">
        <v>2.12</v>
      </c>
    </row>
    <row r="210" spans="1:10" ht="12.75" customHeight="1" x14ac:dyDescent="0.2">
      <c r="A210" s="109" t="s">
        <v>485</v>
      </c>
      <c r="B210" s="109" t="s">
        <v>530</v>
      </c>
      <c r="C210" s="109" t="s">
        <v>531</v>
      </c>
      <c r="D210" s="109">
        <v>12</v>
      </c>
      <c r="E210" s="109" t="s">
        <v>1054</v>
      </c>
      <c r="F210" s="109">
        <v>2</v>
      </c>
      <c r="G210" s="109" t="s">
        <v>152</v>
      </c>
      <c r="H210" s="109">
        <v>2</v>
      </c>
      <c r="I210" s="109" t="s">
        <v>152</v>
      </c>
      <c r="J210" s="243">
        <v>3.37</v>
      </c>
    </row>
    <row r="211" spans="1:10" ht="12.75" customHeight="1" x14ac:dyDescent="0.2">
      <c r="A211" s="110" t="s">
        <v>485</v>
      </c>
      <c r="B211" s="110" t="s">
        <v>532</v>
      </c>
      <c r="C211" s="110" t="s">
        <v>533</v>
      </c>
      <c r="D211" s="110">
        <v>12</v>
      </c>
      <c r="E211" s="110" t="s">
        <v>1054</v>
      </c>
      <c r="F211" s="110">
        <v>1</v>
      </c>
      <c r="G211" s="110" t="s">
        <v>152</v>
      </c>
      <c r="H211" s="110">
        <v>1</v>
      </c>
      <c r="I211" s="110" t="s">
        <v>152</v>
      </c>
      <c r="J211" s="244">
        <v>1.2</v>
      </c>
    </row>
    <row r="212" spans="1:10" x14ac:dyDescent="0.2">
      <c r="A212" s="24"/>
      <c r="B212" s="23">
        <v>28</v>
      </c>
      <c r="C212" s="23"/>
      <c r="D212" s="24"/>
      <c r="E212" s="24"/>
      <c r="F212" s="23">
        <v>28</v>
      </c>
      <c r="G212" s="24"/>
      <c r="H212" s="23"/>
      <c r="I212" s="24"/>
      <c r="J212" s="108">
        <f>SUM(J184:J211)</f>
        <v>126.15</v>
      </c>
    </row>
    <row r="213" spans="1:10" x14ac:dyDescent="0.2">
      <c r="A213" s="24"/>
      <c r="B213" s="23"/>
      <c r="C213" s="23"/>
      <c r="D213" s="24"/>
      <c r="E213" s="24"/>
      <c r="F213" s="23"/>
      <c r="G213" s="24"/>
      <c r="H213" s="23"/>
      <c r="I213" s="24"/>
      <c r="J213" s="108"/>
    </row>
    <row r="214" spans="1:10" ht="12.75" customHeight="1" x14ac:dyDescent="0.2">
      <c r="A214" s="109" t="s">
        <v>534</v>
      </c>
      <c r="B214" s="109" t="s">
        <v>535</v>
      </c>
      <c r="C214" s="109" t="s">
        <v>536</v>
      </c>
      <c r="D214" s="109">
        <v>12</v>
      </c>
      <c r="E214" s="109" t="s">
        <v>1054</v>
      </c>
      <c r="F214" s="109">
        <v>4</v>
      </c>
      <c r="G214" s="109" t="s">
        <v>1055</v>
      </c>
      <c r="H214" s="109">
        <v>2</v>
      </c>
      <c r="I214" s="109" t="s">
        <v>1055</v>
      </c>
      <c r="J214" s="243">
        <v>0.96</v>
      </c>
    </row>
    <row r="215" spans="1:10" ht="12.75" customHeight="1" x14ac:dyDescent="0.2">
      <c r="A215" s="109" t="s">
        <v>534</v>
      </c>
      <c r="B215" s="109" t="s">
        <v>537</v>
      </c>
      <c r="C215" s="109" t="s">
        <v>538</v>
      </c>
      <c r="D215" s="109">
        <v>12</v>
      </c>
      <c r="E215" s="109" t="s">
        <v>1054</v>
      </c>
      <c r="F215" s="109">
        <v>1</v>
      </c>
      <c r="G215" s="109" t="s">
        <v>152</v>
      </c>
      <c r="H215" s="109">
        <v>1</v>
      </c>
      <c r="I215" s="109" t="s">
        <v>152</v>
      </c>
      <c r="J215" s="243">
        <v>0</v>
      </c>
    </row>
    <row r="216" spans="1:10" ht="12.75" customHeight="1" x14ac:dyDescent="0.2">
      <c r="A216" s="109" t="s">
        <v>534</v>
      </c>
      <c r="B216" s="109" t="s">
        <v>539</v>
      </c>
      <c r="C216" s="109" t="s">
        <v>540</v>
      </c>
      <c r="D216" s="109">
        <v>12</v>
      </c>
      <c r="E216" s="109" t="s">
        <v>1054</v>
      </c>
      <c r="F216" s="109">
        <v>4</v>
      </c>
      <c r="G216" s="109" t="s">
        <v>1055</v>
      </c>
      <c r="H216" s="109">
        <v>2</v>
      </c>
      <c r="I216" s="109" t="s">
        <v>1055</v>
      </c>
      <c r="J216" s="243">
        <v>0.48</v>
      </c>
    </row>
    <row r="217" spans="1:10" ht="12.75" customHeight="1" x14ac:dyDescent="0.2">
      <c r="A217" s="109" t="s">
        <v>534</v>
      </c>
      <c r="B217" s="109" t="s">
        <v>541</v>
      </c>
      <c r="C217" s="109" t="s">
        <v>542</v>
      </c>
      <c r="D217" s="109">
        <v>12</v>
      </c>
      <c r="E217" s="109" t="s">
        <v>1054</v>
      </c>
      <c r="F217" s="109">
        <v>1</v>
      </c>
      <c r="G217" s="109" t="s">
        <v>152</v>
      </c>
      <c r="H217" s="109">
        <v>1</v>
      </c>
      <c r="I217" s="109" t="s">
        <v>152</v>
      </c>
      <c r="J217" s="243">
        <v>1.31</v>
      </c>
    </row>
    <row r="218" spans="1:10" ht="12.75" customHeight="1" x14ac:dyDescent="0.2">
      <c r="A218" s="109" t="s">
        <v>534</v>
      </c>
      <c r="B218" s="109" t="s">
        <v>543</v>
      </c>
      <c r="C218" s="109" t="s">
        <v>544</v>
      </c>
      <c r="D218" s="109">
        <v>12</v>
      </c>
      <c r="E218" s="109" t="s">
        <v>1054</v>
      </c>
      <c r="F218" s="109">
        <v>4</v>
      </c>
      <c r="G218" s="109" t="s">
        <v>1055</v>
      </c>
      <c r="H218" s="109">
        <v>2</v>
      </c>
      <c r="I218" s="109" t="s">
        <v>1055</v>
      </c>
      <c r="J218" s="243">
        <v>0.1</v>
      </c>
    </row>
    <row r="219" spans="1:10" ht="12.75" customHeight="1" x14ac:dyDescent="0.2">
      <c r="A219" s="109" t="s">
        <v>534</v>
      </c>
      <c r="B219" s="109" t="s">
        <v>545</v>
      </c>
      <c r="C219" s="109" t="s">
        <v>546</v>
      </c>
      <c r="D219" s="109">
        <v>12</v>
      </c>
      <c r="E219" s="109" t="s">
        <v>1054</v>
      </c>
      <c r="F219" s="109">
        <v>1</v>
      </c>
      <c r="G219" s="109" t="s">
        <v>152</v>
      </c>
      <c r="H219" s="109">
        <v>1</v>
      </c>
      <c r="I219" s="109" t="s">
        <v>152</v>
      </c>
      <c r="J219" s="243">
        <v>1.1299999999999999</v>
      </c>
    </row>
    <row r="220" spans="1:10" ht="12.75" customHeight="1" x14ac:dyDescent="0.2">
      <c r="A220" s="109" t="s">
        <v>534</v>
      </c>
      <c r="B220" s="109" t="s">
        <v>547</v>
      </c>
      <c r="C220" s="109" t="s">
        <v>548</v>
      </c>
      <c r="D220" s="109">
        <v>12</v>
      </c>
      <c r="E220" s="109" t="s">
        <v>1054</v>
      </c>
      <c r="F220" s="109">
        <v>1</v>
      </c>
      <c r="G220" s="109" t="s">
        <v>152</v>
      </c>
      <c r="H220" s="109">
        <v>1</v>
      </c>
      <c r="I220" s="109" t="s">
        <v>152</v>
      </c>
      <c r="J220" s="243">
        <v>2.5499999999999998</v>
      </c>
    </row>
    <row r="221" spans="1:10" ht="12.75" customHeight="1" x14ac:dyDescent="0.2">
      <c r="A221" s="109" t="s">
        <v>534</v>
      </c>
      <c r="B221" s="109" t="s">
        <v>549</v>
      </c>
      <c r="C221" s="109" t="s">
        <v>550</v>
      </c>
      <c r="D221" s="109">
        <v>12</v>
      </c>
      <c r="E221" s="109" t="s">
        <v>1054</v>
      </c>
      <c r="F221" s="109">
        <v>1</v>
      </c>
      <c r="G221" s="109" t="s">
        <v>152</v>
      </c>
      <c r="H221" s="109">
        <v>1</v>
      </c>
      <c r="I221" s="109" t="s">
        <v>152</v>
      </c>
      <c r="J221" s="243">
        <v>2.5499999999999998</v>
      </c>
    </row>
    <row r="222" spans="1:10" ht="12.75" customHeight="1" x14ac:dyDescent="0.2">
      <c r="A222" s="109" t="s">
        <v>534</v>
      </c>
      <c r="B222" s="109" t="s">
        <v>551</v>
      </c>
      <c r="C222" s="109" t="s">
        <v>552</v>
      </c>
      <c r="D222" s="109">
        <v>12</v>
      </c>
      <c r="E222" s="109" t="s">
        <v>1054</v>
      </c>
      <c r="F222" s="109">
        <v>4</v>
      </c>
      <c r="G222" s="109" t="s">
        <v>31</v>
      </c>
      <c r="H222" s="109">
        <v>2</v>
      </c>
      <c r="I222" s="109" t="s">
        <v>31</v>
      </c>
      <c r="J222" s="243">
        <v>0</v>
      </c>
    </row>
    <row r="223" spans="1:10" ht="12.75" customHeight="1" x14ac:dyDescent="0.2">
      <c r="A223" s="109" t="s">
        <v>534</v>
      </c>
      <c r="B223" s="109" t="s">
        <v>553</v>
      </c>
      <c r="C223" s="109" t="s">
        <v>554</v>
      </c>
      <c r="D223" s="109">
        <v>12</v>
      </c>
      <c r="E223" s="109" t="s">
        <v>1054</v>
      </c>
      <c r="F223" s="109">
        <v>4</v>
      </c>
      <c r="G223" s="109" t="s">
        <v>1055</v>
      </c>
      <c r="H223" s="109">
        <v>2</v>
      </c>
      <c r="I223" s="109" t="s">
        <v>1055</v>
      </c>
      <c r="J223" s="243">
        <v>0</v>
      </c>
    </row>
    <row r="224" spans="1:10" ht="12.75" customHeight="1" x14ac:dyDescent="0.2">
      <c r="A224" s="109" t="s">
        <v>534</v>
      </c>
      <c r="B224" s="109" t="s">
        <v>555</v>
      </c>
      <c r="C224" s="109" t="s">
        <v>556</v>
      </c>
      <c r="D224" s="109">
        <v>12</v>
      </c>
      <c r="E224" s="109" t="s">
        <v>1054</v>
      </c>
      <c r="F224" s="109">
        <v>2</v>
      </c>
      <c r="G224" s="109" t="s">
        <v>152</v>
      </c>
      <c r="H224" s="109">
        <v>2</v>
      </c>
      <c r="I224" s="109" t="s">
        <v>152</v>
      </c>
      <c r="J224" s="243">
        <v>1.41</v>
      </c>
    </row>
    <row r="225" spans="1:10" ht="12.75" customHeight="1" x14ac:dyDescent="0.2">
      <c r="A225" s="109" t="s">
        <v>534</v>
      </c>
      <c r="B225" s="109" t="s">
        <v>557</v>
      </c>
      <c r="C225" s="109" t="s">
        <v>558</v>
      </c>
      <c r="D225" s="109">
        <v>12</v>
      </c>
      <c r="E225" s="109" t="s">
        <v>1054</v>
      </c>
      <c r="F225" s="109">
        <v>2</v>
      </c>
      <c r="G225" s="109" t="s">
        <v>152</v>
      </c>
      <c r="H225" s="109">
        <v>2</v>
      </c>
      <c r="I225" s="109" t="s">
        <v>152</v>
      </c>
      <c r="J225" s="243">
        <v>0.64</v>
      </c>
    </row>
    <row r="226" spans="1:10" ht="12.75" customHeight="1" x14ac:dyDescent="0.2">
      <c r="A226" s="109" t="s">
        <v>534</v>
      </c>
      <c r="B226" s="109" t="s">
        <v>559</v>
      </c>
      <c r="C226" s="109" t="s">
        <v>560</v>
      </c>
      <c r="D226" s="109">
        <v>12</v>
      </c>
      <c r="E226" s="109" t="s">
        <v>1054</v>
      </c>
      <c r="F226" s="109">
        <v>1</v>
      </c>
      <c r="G226" s="109" t="s">
        <v>152</v>
      </c>
      <c r="H226" s="109">
        <v>1</v>
      </c>
      <c r="I226" s="109" t="s">
        <v>152</v>
      </c>
      <c r="J226" s="243">
        <v>2.23</v>
      </c>
    </row>
    <row r="227" spans="1:10" ht="12.75" customHeight="1" x14ac:dyDescent="0.2">
      <c r="A227" s="109" t="s">
        <v>534</v>
      </c>
      <c r="B227" s="109" t="s">
        <v>561</v>
      </c>
      <c r="C227" s="109" t="s">
        <v>562</v>
      </c>
      <c r="D227" s="109">
        <v>12</v>
      </c>
      <c r="E227" s="109" t="s">
        <v>1054</v>
      </c>
      <c r="F227" s="109">
        <v>4</v>
      </c>
      <c r="G227" s="109" t="s">
        <v>1055</v>
      </c>
      <c r="H227" s="109">
        <v>2</v>
      </c>
      <c r="I227" s="109" t="s">
        <v>1055</v>
      </c>
      <c r="J227" s="243">
        <v>0</v>
      </c>
    </row>
    <row r="228" spans="1:10" ht="12.75" customHeight="1" x14ac:dyDescent="0.2">
      <c r="A228" s="109" t="s">
        <v>534</v>
      </c>
      <c r="B228" s="109" t="s">
        <v>563</v>
      </c>
      <c r="C228" s="109" t="s">
        <v>564</v>
      </c>
      <c r="D228" s="109">
        <v>12</v>
      </c>
      <c r="E228" s="109" t="s">
        <v>1054</v>
      </c>
      <c r="F228" s="109">
        <v>4</v>
      </c>
      <c r="G228" s="109" t="s">
        <v>1055</v>
      </c>
      <c r="H228" s="109">
        <v>2</v>
      </c>
      <c r="I228" s="109" t="s">
        <v>1055</v>
      </c>
      <c r="J228" s="243">
        <v>0.6</v>
      </c>
    </row>
    <row r="229" spans="1:10" ht="12.75" customHeight="1" x14ac:dyDescent="0.2">
      <c r="A229" s="109" t="s">
        <v>534</v>
      </c>
      <c r="B229" s="109" t="s">
        <v>565</v>
      </c>
      <c r="C229" s="109" t="s">
        <v>566</v>
      </c>
      <c r="D229" s="109">
        <v>12</v>
      </c>
      <c r="E229" s="109" t="s">
        <v>1054</v>
      </c>
      <c r="F229" s="109">
        <v>4</v>
      </c>
      <c r="G229" s="109" t="s">
        <v>1055</v>
      </c>
      <c r="H229" s="109">
        <v>2</v>
      </c>
      <c r="I229" s="109" t="s">
        <v>1055</v>
      </c>
      <c r="J229" s="243">
        <v>0.45</v>
      </c>
    </row>
    <row r="230" spans="1:10" ht="12.75" customHeight="1" x14ac:dyDescent="0.2">
      <c r="A230" s="109" t="s">
        <v>534</v>
      </c>
      <c r="B230" s="109" t="s">
        <v>567</v>
      </c>
      <c r="C230" s="109" t="s">
        <v>568</v>
      </c>
      <c r="D230" s="109">
        <v>12</v>
      </c>
      <c r="E230" s="109" t="s">
        <v>1054</v>
      </c>
      <c r="F230" s="109">
        <v>1</v>
      </c>
      <c r="G230" s="109" t="s">
        <v>152</v>
      </c>
      <c r="H230" s="109">
        <v>1</v>
      </c>
      <c r="I230" s="109" t="s">
        <v>152</v>
      </c>
      <c r="J230" s="243">
        <v>1.48</v>
      </c>
    </row>
    <row r="231" spans="1:10" ht="12.75" customHeight="1" x14ac:dyDescent="0.2">
      <c r="A231" s="109" t="s">
        <v>534</v>
      </c>
      <c r="B231" s="109" t="s">
        <v>569</v>
      </c>
      <c r="C231" s="109" t="s">
        <v>570</v>
      </c>
      <c r="D231" s="109">
        <v>12</v>
      </c>
      <c r="E231" s="109" t="s">
        <v>1054</v>
      </c>
      <c r="F231" s="109">
        <v>1</v>
      </c>
      <c r="G231" s="109" t="s">
        <v>152</v>
      </c>
      <c r="H231" s="109">
        <v>1</v>
      </c>
      <c r="I231" s="109" t="s">
        <v>152</v>
      </c>
      <c r="J231" s="243">
        <v>0</v>
      </c>
    </row>
    <row r="232" spans="1:10" ht="12.75" customHeight="1" x14ac:dyDescent="0.2">
      <c r="A232" s="109" t="s">
        <v>534</v>
      </c>
      <c r="B232" s="109" t="s">
        <v>571</v>
      </c>
      <c r="C232" s="109" t="s">
        <v>572</v>
      </c>
      <c r="D232" s="109">
        <v>12</v>
      </c>
      <c r="E232" s="109" t="s">
        <v>1054</v>
      </c>
      <c r="F232" s="109">
        <v>1</v>
      </c>
      <c r="G232" s="109" t="s">
        <v>152</v>
      </c>
      <c r="H232" s="109">
        <v>1</v>
      </c>
      <c r="I232" s="109" t="s">
        <v>152</v>
      </c>
      <c r="J232" s="243">
        <v>3.97</v>
      </c>
    </row>
    <row r="233" spans="1:10" ht="12.75" customHeight="1" x14ac:dyDescent="0.2">
      <c r="A233" s="109" t="s">
        <v>534</v>
      </c>
      <c r="B233" s="109" t="s">
        <v>573</v>
      </c>
      <c r="C233" s="109" t="s">
        <v>574</v>
      </c>
      <c r="D233" s="109">
        <v>12</v>
      </c>
      <c r="E233" s="109" t="s">
        <v>1054</v>
      </c>
      <c r="F233" s="109">
        <v>1</v>
      </c>
      <c r="G233" s="109" t="s">
        <v>152</v>
      </c>
      <c r="H233" s="109">
        <v>1</v>
      </c>
      <c r="I233" s="109" t="s">
        <v>152</v>
      </c>
      <c r="J233" s="243">
        <v>0.06</v>
      </c>
    </row>
    <row r="234" spans="1:10" ht="12.75" customHeight="1" x14ac:dyDescent="0.2">
      <c r="A234" s="109" t="s">
        <v>534</v>
      </c>
      <c r="B234" s="109" t="s">
        <v>575</v>
      </c>
      <c r="C234" s="109" t="s">
        <v>576</v>
      </c>
      <c r="D234" s="109">
        <v>12</v>
      </c>
      <c r="E234" s="109" t="s">
        <v>1054</v>
      </c>
      <c r="F234" s="109">
        <v>1</v>
      </c>
      <c r="G234" s="109" t="s">
        <v>152</v>
      </c>
      <c r="H234" s="109">
        <v>1</v>
      </c>
      <c r="I234" s="109" t="s">
        <v>152</v>
      </c>
      <c r="J234" s="243">
        <v>2.12</v>
      </c>
    </row>
    <row r="235" spans="1:10" ht="12.75" customHeight="1" x14ac:dyDescent="0.2">
      <c r="A235" s="109" t="s">
        <v>534</v>
      </c>
      <c r="B235" s="109" t="s">
        <v>577</v>
      </c>
      <c r="C235" s="109" t="s">
        <v>578</v>
      </c>
      <c r="D235" s="109">
        <v>12</v>
      </c>
      <c r="E235" s="109" t="s">
        <v>1054</v>
      </c>
      <c r="F235" s="109">
        <v>4</v>
      </c>
      <c r="G235" s="109" t="s">
        <v>1055</v>
      </c>
      <c r="H235" s="109">
        <v>2</v>
      </c>
      <c r="I235" s="109" t="s">
        <v>1055</v>
      </c>
      <c r="J235" s="243">
        <v>1.29</v>
      </c>
    </row>
    <row r="236" spans="1:10" ht="12.75" customHeight="1" x14ac:dyDescent="0.2">
      <c r="A236" s="109" t="s">
        <v>534</v>
      </c>
      <c r="B236" s="109" t="s">
        <v>579</v>
      </c>
      <c r="C236" s="109" t="s">
        <v>580</v>
      </c>
      <c r="D236" s="109">
        <v>12</v>
      </c>
      <c r="E236" s="109" t="s">
        <v>1054</v>
      </c>
      <c r="F236" s="109">
        <v>4</v>
      </c>
      <c r="G236" s="109" t="s">
        <v>1055</v>
      </c>
      <c r="H236" s="109">
        <v>2</v>
      </c>
      <c r="I236" s="109" t="s">
        <v>1055</v>
      </c>
      <c r="J236" s="243">
        <v>0.19</v>
      </c>
    </row>
    <row r="237" spans="1:10" ht="12.75" customHeight="1" x14ac:dyDescent="0.2">
      <c r="A237" s="109" t="s">
        <v>534</v>
      </c>
      <c r="B237" s="109" t="s">
        <v>581</v>
      </c>
      <c r="C237" s="109" t="s">
        <v>582</v>
      </c>
      <c r="D237" s="109">
        <v>12</v>
      </c>
      <c r="E237" s="109" t="s">
        <v>1054</v>
      </c>
      <c r="F237" s="109">
        <v>4</v>
      </c>
      <c r="G237" s="109" t="s">
        <v>1055</v>
      </c>
      <c r="H237" s="109">
        <v>2</v>
      </c>
      <c r="I237" s="109" t="s">
        <v>1055</v>
      </c>
      <c r="J237" s="243">
        <v>29.2</v>
      </c>
    </row>
    <row r="238" spans="1:10" ht="12.75" customHeight="1" x14ac:dyDescent="0.2">
      <c r="A238" s="109" t="s">
        <v>534</v>
      </c>
      <c r="B238" s="109" t="s">
        <v>583</v>
      </c>
      <c r="C238" s="109" t="s">
        <v>584</v>
      </c>
      <c r="D238" s="109">
        <v>12</v>
      </c>
      <c r="E238" s="109" t="s">
        <v>1054</v>
      </c>
      <c r="F238" s="109">
        <v>1</v>
      </c>
      <c r="G238" s="109" t="s">
        <v>152</v>
      </c>
      <c r="H238" s="109">
        <v>1</v>
      </c>
      <c r="I238" s="109" t="s">
        <v>152</v>
      </c>
      <c r="J238" s="243">
        <v>0.57999999999999996</v>
      </c>
    </row>
    <row r="239" spans="1:10" ht="12.75" customHeight="1" x14ac:dyDescent="0.2">
      <c r="A239" s="109" t="s">
        <v>534</v>
      </c>
      <c r="B239" s="109" t="s">
        <v>585</v>
      </c>
      <c r="C239" s="109" t="s">
        <v>586</v>
      </c>
      <c r="D239" s="109">
        <v>12</v>
      </c>
      <c r="E239" s="109" t="s">
        <v>1054</v>
      </c>
      <c r="F239" s="109">
        <v>1</v>
      </c>
      <c r="G239" s="109" t="s">
        <v>152</v>
      </c>
      <c r="H239" s="109">
        <v>1</v>
      </c>
      <c r="I239" s="109" t="s">
        <v>152</v>
      </c>
      <c r="J239" s="243">
        <v>0.21</v>
      </c>
    </row>
    <row r="240" spans="1:10" ht="12.75" customHeight="1" x14ac:dyDescent="0.2">
      <c r="A240" s="109" t="s">
        <v>534</v>
      </c>
      <c r="B240" s="109" t="s">
        <v>587</v>
      </c>
      <c r="C240" s="109" t="s">
        <v>588</v>
      </c>
      <c r="D240" s="109">
        <v>12</v>
      </c>
      <c r="E240" s="109" t="s">
        <v>1054</v>
      </c>
      <c r="F240" s="109">
        <v>1</v>
      </c>
      <c r="G240" s="109" t="s">
        <v>152</v>
      </c>
      <c r="H240" s="109">
        <v>1</v>
      </c>
      <c r="I240" s="109" t="s">
        <v>152</v>
      </c>
      <c r="J240" s="243">
        <v>0.72</v>
      </c>
    </row>
    <row r="241" spans="1:10" ht="12.75" customHeight="1" x14ac:dyDescent="0.2">
      <c r="A241" s="109" t="s">
        <v>534</v>
      </c>
      <c r="B241" s="109" t="s">
        <v>589</v>
      </c>
      <c r="C241" s="109" t="s">
        <v>590</v>
      </c>
      <c r="D241" s="109">
        <v>12</v>
      </c>
      <c r="E241" s="109" t="s">
        <v>1054</v>
      </c>
      <c r="F241" s="109">
        <v>1</v>
      </c>
      <c r="G241" s="109" t="s">
        <v>152</v>
      </c>
      <c r="H241" s="109">
        <v>1</v>
      </c>
      <c r="I241" s="109" t="s">
        <v>152</v>
      </c>
      <c r="J241" s="243">
        <v>0.96</v>
      </c>
    </row>
    <row r="242" spans="1:10" ht="12.75" customHeight="1" x14ac:dyDescent="0.2">
      <c r="A242" s="109" t="s">
        <v>534</v>
      </c>
      <c r="B242" s="109" t="s">
        <v>591</v>
      </c>
      <c r="C242" s="109" t="s">
        <v>592</v>
      </c>
      <c r="D242" s="109">
        <v>12</v>
      </c>
      <c r="E242" s="109" t="s">
        <v>1054</v>
      </c>
      <c r="F242" s="109">
        <v>1</v>
      </c>
      <c r="G242" s="109" t="s">
        <v>152</v>
      </c>
      <c r="H242" s="109">
        <v>1</v>
      </c>
      <c r="I242" s="109" t="s">
        <v>152</v>
      </c>
      <c r="J242" s="243">
        <v>0.05</v>
      </c>
    </row>
    <row r="243" spans="1:10" ht="12.75" customHeight="1" x14ac:dyDescent="0.2">
      <c r="A243" s="109" t="s">
        <v>534</v>
      </c>
      <c r="B243" s="109" t="s">
        <v>593</v>
      </c>
      <c r="C243" s="109" t="s">
        <v>594</v>
      </c>
      <c r="D243" s="109">
        <v>12</v>
      </c>
      <c r="E243" s="109" t="s">
        <v>1054</v>
      </c>
      <c r="F243" s="109">
        <v>1</v>
      </c>
      <c r="G243" s="109" t="s">
        <v>152</v>
      </c>
      <c r="H243" s="109">
        <v>1</v>
      </c>
      <c r="I243" s="109" t="s">
        <v>152</v>
      </c>
      <c r="J243" s="243">
        <v>0.5</v>
      </c>
    </row>
    <row r="244" spans="1:10" ht="12.75" customHeight="1" x14ac:dyDescent="0.2">
      <c r="A244" s="109" t="s">
        <v>534</v>
      </c>
      <c r="B244" s="109" t="s">
        <v>595</v>
      </c>
      <c r="C244" s="109" t="s">
        <v>596</v>
      </c>
      <c r="D244" s="109">
        <v>12</v>
      </c>
      <c r="E244" s="109" t="s">
        <v>1054</v>
      </c>
      <c r="F244" s="109">
        <v>1</v>
      </c>
      <c r="G244" s="109" t="s">
        <v>152</v>
      </c>
      <c r="H244" s="109">
        <v>1</v>
      </c>
      <c r="I244" s="109" t="s">
        <v>152</v>
      </c>
      <c r="J244" s="243">
        <v>1.34</v>
      </c>
    </row>
    <row r="245" spans="1:10" ht="12.75" customHeight="1" x14ac:dyDescent="0.2">
      <c r="A245" s="109" t="s">
        <v>534</v>
      </c>
      <c r="B245" s="109" t="s">
        <v>597</v>
      </c>
      <c r="C245" s="109" t="s">
        <v>598</v>
      </c>
      <c r="D245" s="109">
        <v>12</v>
      </c>
      <c r="E245" s="109" t="s">
        <v>1054</v>
      </c>
      <c r="F245" s="109">
        <v>4</v>
      </c>
      <c r="G245" s="109" t="s">
        <v>1055</v>
      </c>
      <c r="H245" s="109">
        <v>2</v>
      </c>
      <c r="I245" s="109" t="s">
        <v>1055</v>
      </c>
      <c r="J245" s="243">
        <v>1.26</v>
      </c>
    </row>
    <row r="246" spans="1:10" ht="12.75" customHeight="1" x14ac:dyDescent="0.2">
      <c r="A246" s="109" t="s">
        <v>534</v>
      </c>
      <c r="B246" s="109" t="s">
        <v>599</v>
      </c>
      <c r="C246" s="109" t="s">
        <v>600</v>
      </c>
      <c r="D246" s="109">
        <v>12</v>
      </c>
      <c r="E246" s="109" t="s">
        <v>1054</v>
      </c>
      <c r="F246" s="109">
        <v>4</v>
      </c>
      <c r="G246" s="109" t="s">
        <v>1055</v>
      </c>
      <c r="H246" s="109">
        <v>2</v>
      </c>
      <c r="I246" s="109" t="s">
        <v>1055</v>
      </c>
      <c r="J246" s="243">
        <v>0.55000000000000004</v>
      </c>
    </row>
    <row r="247" spans="1:10" ht="12.75" customHeight="1" x14ac:dyDescent="0.2">
      <c r="A247" s="109" t="s">
        <v>534</v>
      </c>
      <c r="B247" s="109" t="s">
        <v>601</v>
      </c>
      <c r="C247" s="109" t="s">
        <v>602</v>
      </c>
      <c r="D247" s="109">
        <v>12</v>
      </c>
      <c r="E247" s="109" t="s">
        <v>1054</v>
      </c>
      <c r="F247" s="109">
        <v>1</v>
      </c>
      <c r="G247" s="109" t="s">
        <v>152</v>
      </c>
      <c r="H247" s="109">
        <v>1</v>
      </c>
      <c r="I247" s="109" t="s">
        <v>152</v>
      </c>
      <c r="J247" s="243">
        <v>3.14</v>
      </c>
    </row>
    <row r="248" spans="1:10" ht="12.75" customHeight="1" x14ac:dyDescent="0.2">
      <c r="A248" s="109" t="s">
        <v>534</v>
      </c>
      <c r="B248" s="109" t="s">
        <v>603</v>
      </c>
      <c r="C248" s="109" t="s">
        <v>604</v>
      </c>
      <c r="D248" s="109">
        <v>12</v>
      </c>
      <c r="E248" s="109" t="s">
        <v>1054</v>
      </c>
      <c r="F248" s="109">
        <v>4</v>
      </c>
      <c r="G248" s="109" t="s">
        <v>1055</v>
      </c>
      <c r="H248" s="109">
        <v>2</v>
      </c>
      <c r="I248" s="109" t="s">
        <v>1055</v>
      </c>
      <c r="J248" s="243">
        <v>0.61</v>
      </c>
    </row>
    <row r="249" spans="1:10" ht="12.75" customHeight="1" x14ac:dyDescent="0.2">
      <c r="A249" s="109" t="s">
        <v>534</v>
      </c>
      <c r="B249" s="109" t="s">
        <v>605</v>
      </c>
      <c r="C249" s="109" t="s">
        <v>606</v>
      </c>
      <c r="D249" s="109">
        <v>12</v>
      </c>
      <c r="E249" s="109" t="s">
        <v>1054</v>
      </c>
      <c r="F249" s="109">
        <v>4</v>
      </c>
      <c r="G249" s="109" t="s">
        <v>1055</v>
      </c>
      <c r="H249" s="109">
        <v>2</v>
      </c>
      <c r="I249" s="109" t="s">
        <v>1055</v>
      </c>
      <c r="J249" s="243">
        <v>1.01</v>
      </c>
    </row>
    <row r="250" spans="1:10" ht="12.75" customHeight="1" x14ac:dyDescent="0.2">
      <c r="A250" s="109" t="s">
        <v>534</v>
      </c>
      <c r="B250" s="109" t="s">
        <v>607</v>
      </c>
      <c r="C250" s="109" t="s">
        <v>608</v>
      </c>
      <c r="D250" s="109">
        <v>12</v>
      </c>
      <c r="E250" s="109" t="s">
        <v>1054</v>
      </c>
      <c r="F250" s="109">
        <v>1</v>
      </c>
      <c r="G250" s="109" t="s">
        <v>152</v>
      </c>
      <c r="H250" s="109">
        <v>1</v>
      </c>
      <c r="I250" s="109" t="s">
        <v>152</v>
      </c>
      <c r="J250" s="243">
        <v>0.9</v>
      </c>
    </row>
    <row r="251" spans="1:10" ht="12.75" customHeight="1" x14ac:dyDescent="0.2">
      <c r="A251" s="109" t="s">
        <v>534</v>
      </c>
      <c r="B251" s="109" t="s">
        <v>609</v>
      </c>
      <c r="C251" s="109" t="s">
        <v>610</v>
      </c>
      <c r="D251" s="109">
        <v>12</v>
      </c>
      <c r="E251" s="109" t="s">
        <v>1054</v>
      </c>
      <c r="F251" s="109">
        <v>1</v>
      </c>
      <c r="G251" s="109" t="s">
        <v>152</v>
      </c>
      <c r="H251" s="109">
        <v>1</v>
      </c>
      <c r="I251" s="109" t="s">
        <v>152</v>
      </c>
      <c r="J251" s="243">
        <v>0.36</v>
      </c>
    </row>
    <row r="252" spans="1:10" ht="12.75" customHeight="1" x14ac:dyDescent="0.2">
      <c r="A252" s="109" t="s">
        <v>534</v>
      </c>
      <c r="B252" s="109" t="s">
        <v>611</v>
      </c>
      <c r="C252" s="109" t="s">
        <v>612</v>
      </c>
      <c r="D252" s="109">
        <v>12</v>
      </c>
      <c r="E252" s="109" t="s">
        <v>1054</v>
      </c>
      <c r="F252" s="109">
        <v>1</v>
      </c>
      <c r="G252" s="109" t="s">
        <v>152</v>
      </c>
      <c r="H252" s="109">
        <v>1</v>
      </c>
      <c r="I252" s="109" t="s">
        <v>152</v>
      </c>
      <c r="J252" s="243">
        <v>0</v>
      </c>
    </row>
    <row r="253" spans="1:10" ht="12.75" customHeight="1" x14ac:dyDescent="0.2">
      <c r="A253" s="109" t="s">
        <v>534</v>
      </c>
      <c r="B253" s="109" t="s">
        <v>613</v>
      </c>
      <c r="C253" s="109" t="s">
        <v>614</v>
      </c>
      <c r="D253" s="109">
        <v>12</v>
      </c>
      <c r="E253" s="109" t="s">
        <v>1054</v>
      </c>
      <c r="F253" s="109">
        <v>1</v>
      </c>
      <c r="G253" s="109" t="s">
        <v>152</v>
      </c>
      <c r="H253" s="109">
        <v>1</v>
      </c>
      <c r="I253" s="109" t="s">
        <v>152</v>
      </c>
      <c r="J253" s="243">
        <v>0.5</v>
      </c>
    </row>
    <row r="254" spans="1:10" ht="12.75" customHeight="1" x14ac:dyDescent="0.2">
      <c r="A254" s="109" t="s">
        <v>534</v>
      </c>
      <c r="B254" s="109" t="s">
        <v>615</v>
      </c>
      <c r="C254" s="109" t="s">
        <v>616</v>
      </c>
      <c r="D254" s="109">
        <v>12</v>
      </c>
      <c r="E254" s="109" t="s">
        <v>1054</v>
      </c>
      <c r="F254" s="109">
        <v>1</v>
      </c>
      <c r="G254" s="109" t="s">
        <v>152</v>
      </c>
      <c r="H254" s="109">
        <v>1</v>
      </c>
      <c r="I254" s="109" t="s">
        <v>152</v>
      </c>
      <c r="J254" s="243">
        <v>2.14</v>
      </c>
    </row>
    <row r="255" spans="1:10" ht="12.75" customHeight="1" x14ac:dyDescent="0.2">
      <c r="A255" s="109" t="s">
        <v>534</v>
      </c>
      <c r="B255" s="109" t="s">
        <v>617</v>
      </c>
      <c r="C255" s="109" t="s">
        <v>618</v>
      </c>
      <c r="D255" s="109">
        <v>12</v>
      </c>
      <c r="E255" s="109" t="s">
        <v>1054</v>
      </c>
      <c r="F255" s="109">
        <v>2</v>
      </c>
      <c r="G255" s="109" t="s">
        <v>152</v>
      </c>
      <c r="H255" s="109">
        <v>1</v>
      </c>
      <c r="I255" s="109" t="s">
        <v>152</v>
      </c>
      <c r="J255" s="243">
        <v>0.2</v>
      </c>
    </row>
    <row r="256" spans="1:10" ht="12.75" customHeight="1" x14ac:dyDescent="0.2">
      <c r="A256" s="109" t="s">
        <v>534</v>
      </c>
      <c r="B256" s="109" t="s">
        <v>619</v>
      </c>
      <c r="C256" s="109" t="s">
        <v>620</v>
      </c>
      <c r="D256" s="109">
        <v>12</v>
      </c>
      <c r="E256" s="109" t="s">
        <v>1054</v>
      </c>
      <c r="F256" s="109">
        <v>1</v>
      </c>
      <c r="G256" s="109" t="s">
        <v>152</v>
      </c>
      <c r="H256" s="109">
        <v>1</v>
      </c>
      <c r="I256" s="109" t="s">
        <v>152</v>
      </c>
      <c r="J256" s="243">
        <v>1.59</v>
      </c>
    </row>
    <row r="257" spans="1:10" ht="12.75" customHeight="1" x14ac:dyDescent="0.2">
      <c r="A257" s="109" t="s">
        <v>534</v>
      </c>
      <c r="B257" s="109" t="s">
        <v>621</v>
      </c>
      <c r="C257" s="109" t="s">
        <v>622</v>
      </c>
      <c r="D257" s="109">
        <v>12</v>
      </c>
      <c r="E257" s="109" t="s">
        <v>1054</v>
      </c>
      <c r="F257" s="109">
        <v>1</v>
      </c>
      <c r="G257" s="109" t="s">
        <v>152</v>
      </c>
      <c r="H257" s="109">
        <v>1</v>
      </c>
      <c r="I257" s="109" t="s">
        <v>152</v>
      </c>
      <c r="J257" s="243">
        <v>1.86</v>
      </c>
    </row>
    <row r="258" spans="1:10" ht="12.75" customHeight="1" x14ac:dyDescent="0.2">
      <c r="A258" s="109" t="s">
        <v>534</v>
      </c>
      <c r="B258" s="109" t="s">
        <v>623</v>
      </c>
      <c r="C258" s="109" t="s">
        <v>624</v>
      </c>
      <c r="D258" s="109">
        <v>12</v>
      </c>
      <c r="E258" s="109" t="s">
        <v>1054</v>
      </c>
      <c r="F258" s="109">
        <v>1</v>
      </c>
      <c r="G258" s="109" t="s">
        <v>152</v>
      </c>
      <c r="H258" s="109">
        <v>1</v>
      </c>
      <c r="I258" s="109" t="s">
        <v>152</v>
      </c>
      <c r="J258" s="243">
        <v>0</v>
      </c>
    </row>
    <row r="259" spans="1:10" ht="12.75" customHeight="1" x14ac:dyDescent="0.2">
      <c r="A259" s="109" t="s">
        <v>534</v>
      </c>
      <c r="B259" s="109" t="s">
        <v>625</v>
      </c>
      <c r="C259" s="109" t="s">
        <v>626</v>
      </c>
      <c r="D259" s="109">
        <v>12</v>
      </c>
      <c r="E259" s="109" t="s">
        <v>1054</v>
      </c>
      <c r="F259" s="109">
        <v>1</v>
      </c>
      <c r="G259" s="109" t="s">
        <v>152</v>
      </c>
      <c r="H259" s="109">
        <v>1</v>
      </c>
      <c r="I259" s="109" t="s">
        <v>152</v>
      </c>
      <c r="J259" s="243">
        <v>3.67</v>
      </c>
    </row>
    <row r="260" spans="1:10" ht="12.75" customHeight="1" x14ac:dyDescent="0.2">
      <c r="A260" s="109" t="s">
        <v>534</v>
      </c>
      <c r="B260" s="109" t="s">
        <v>627</v>
      </c>
      <c r="C260" s="109" t="s">
        <v>628</v>
      </c>
      <c r="D260" s="109">
        <v>12</v>
      </c>
      <c r="E260" s="109" t="s">
        <v>1054</v>
      </c>
      <c r="F260" s="109">
        <v>1</v>
      </c>
      <c r="G260" s="109" t="s">
        <v>152</v>
      </c>
      <c r="H260" s="109">
        <v>1</v>
      </c>
      <c r="I260" s="109" t="s">
        <v>152</v>
      </c>
      <c r="J260" s="243">
        <v>1.47</v>
      </c>
    </row>
    <row r="261" spans="1:10" ht="12.75" customHeight="1" x14ac:dyDescent="0.2">
      <c r="A261" s="109" t="s">
        <v>534</v>
      </c>
      <c r="B261" s="109" t="s">
        <v>629</v>
      </c>
      <c r="C261" s="109" t="s">
        <v>630</v>
      </c>
      <c r="D261" s="109">
        <v>12</v>
      </c>
      <c r="E261" s="109" t="s">
        <v>1054</v>
      </c>
      <c r="F261" s="109">
        <v>4</v>
      </c>
      <c r="G261" s="109" t="s">
        <v>1055</v>
      </c>
      <c r="H261" s="109">
        <v>2</v>
      </c>
      <c r="I261" s="109" t="s">
        <v>1055</v>
      </c>
      <c r="J261" s="243">
        <v>0.13</v>
      </c>
    </row>
    <row r="262" spans="1:10" ht="12.75" customHeight="1" x14ac:dyDescent="0.2">
      <c r="A262" s="109" t="s">
        <v>534</v>
      </c>
      <c r="B262" s="109" t="s">
        <v>631</v>
      </c>
      <c r="C262" s="109" t="s">
        <v>632</v>
      </c>
      <c r="D262" s="109">
        <v>12</v>
      </c>
      <c r="E262" s="109" t="s">
        <v>1054</v>
      </c>
      <c r="F262" s="109">
        <v>4</v>
      </c>
      <c r="G262" s="109" t="s">
        <v>1055</v>
      </c>
      <c r="H262" s="109">
        <v>2</v>
      </c>
      <c r="I262" s="109" t="s">
        <v>1055</v>
      </c>
      <c r="J262" s="243">
        <v>49.1</v>
      </c>
    </row>
    <row r="263" spans="1:10" ht="12.75" customHeight="1" x14ac:dyDescent="0.2">
      <c r="A263" s="109" t="s">
        <v>534</v>
      </c>
      <c r="B263" s="109" t="s">
        <v>633</v>
      </c>
      <c r="C263" s="109" t="s">
        <v>634</v>
      </c>
      <c r="D263" s="109">
        <v>12</v>
      </c>
      <c r="E263" s="109" t="s">
        <v>1054</v>
      </c>
      <c r="F263" s="109">
        <v>1</v>
      </c>
      <c r="G263" s="109" t="s">
        <v>152</v>
      </c>
      <c r="H263" s="109">
        <v>1</v>
      </c>
      <c r="I263" s="109" t="s">
        <v>152</v>
      </c>
      <c r="J263" s="243">
        <v>0</v>
      </c>
    </row>
    <row r="264" spans="1:10" ht="12.75" customHeight="1" x14ac:dyDescent="0.2">
      <c r="A264" s="109" t="s">
        <v>534</v>
      </c>
      <c r="B264" s="109" t="s">
        <v>635</v>
      </c>
      <c r="C264" s="109" t="s">
        <v>636</v>
      </c>
      <c r="D264" s="109">
        <v>12</v>
      </c>
      <c r="E264" s="109" t="s">
        <v>1054</v>
      </c>
      <c r="F264" s="109">
        <v>4</v>
      </c>
      <c r="G264" s="109" t="s">
        <v>1055</v>
      </c>
      <c r="H264" s="109">
        <v>2</v>
      </c>
      <c r="I264" s="109" t="s">
        <v>1055</v>
      </c>
      <c r="J264" s="243">
        <v>0</v>
      </c>
    </row>
    <row r="265" spans="1:10" ht="12.75" customHeight="1" x14ac:dyDescent="0.2">
      <c r="A265" s="109" t="s">
        <v>534</v>
      </c>
      <c r="B265" s="109" t="s">
        <v>637</v>
      </c>
      <c r="C265" s="109" t="s">
        <v>638</v>
      </c>
      <c r="D265" s="109">
        <v>12</v>
      </c>
      <c r="E265" s="109" t="s">
        <v>1054</v>
      </c>
      <c r="F265" s="109">
        <v>1</v>
      </c>
      <c r="G265" s="109" t="s">
        <v>152</v>
      </c>
      <c r="H265" s="109">
        <v>1</v>
      </c>
      <c r="I265" s="109" t="s">
        <v>152</v>
      </c>
      <c r="J265" s="243">
        <v>0.26</v>
      </c>
    </row>
    <row r="266" spans="1:10" ht="12.75" customHeight="1" x14ac:dyDescent="0.2">
      <c r="A266" s="109" t="s">
        <v>534</v>
      </c>
      <c r="B266" s="109" t="s">
        <v>639</v>
      </c>
      <c r="C266" s="109" t="s">
        <v>640</v>
      </c>
      <c r="D266" s="109">
        <v>12</v>
      </c>
      <c r="E266" s="109" t="s">
        <v>1054</v>
      </c>
      <c r="F266" s="109">
        <v>1</v>
      </c>
      <c r="G266" s="109" t="s">
        <v>152</v>
      </c>
      <c r="H266" s="109">
        <v>1</v>
      </c>
      <c r="I266" s="109" t="s">
        <v>152</v>
      </c>
      <c r="J266" s="243">
        <v>0</v>
      </c>
    </row>
    <row r="267" spans="1:10" ht="12.75" customHeight="1" x14ac:dyDescent="0.2">
      <c r="A267" s="109" t="s">
        <v>534</v>
      </c>
      <c r="B267" s="109" t="s">
        <v>641</v>
      </c>
      <c r="C267" s="109" t="s">
        <v>642</v>
      </c>
      <c r="D267" s="109">
        <v>12</v>
      </c>
      <c r="E267" s="109" t="s">
        <v>1054</v>
      </c>
      <c r="F267" s="109">
        <v>2</v>
      </c>
      <c r="G267" s="109" t="s">
        <v>152</v>
      </c>
      <c r="H267" s="109">
        <v>1</v>
      </c>
      <c r="I267" s="109" t="s">
        <v>152</v>
      </c>
      <c r="J267" s="243">
        <v>0.14000000000000001</v>
      </c>
    </row>
    <row r="268" spans="1:10" ht="12.75" customHeight="1" x14ac:dyDescent="0.2">
      <c r="A268" s="109" t="s">
        <v>534</v>
      </c>
      <c r="B268" s="109" t="s">
        <v>643</v>
      </c>
      <c r="C268" s="109" t="s">
        <v>644</v>
      </c>
      <c r="D268" s="109">
        <v>12</v>
      </c>
      <c r="E268" s="109" t="s">
        <v>1054</v>
      </c>
      <c r="F268" s="109">
        <v>1</v>
      </c>
      <c r="G268" s="109" t="s">
        <v>152</v>
      </c>
      <c r="H268" s="109">
        <v>1</v>
      </c>
      <c r="I268" s="109" t="s">
        <v>152</v>
      </c>
      <c r="J268" s="243">
        <v>1.1599999999999999</v>
      </c>
    </row>
    <row r="269" spans="1:10" ht="12.75" customHeight="1" x14ac:dyDescent="0.2">
      <c r="A269" s="109" t="s">
        <v>534</v>
      </c>
      <c r="B269" s="109" t="s">
        <v>645</v>
      </c>
      <c r="C269" s="109" t="s">
        <v>646</v>
      </c>
      <c r="D269" s="109">
        <v>12</v>
      </c>
      <c r="E269" s="109" t="s">
        <v>1054</v>
      </c>
      <c r="F269" s="109">
        <v>1</v>
      </c>
      <c r="G269" s="109" t="s">
        <v>152</v>
      </c>
      <c r="H269" s="109">
        <v>1</v>
      </c>
      <c r="I269" s="109" t="s">
        <v>152</v>
      </c>
      <c r="J269" s="243">
        <v>6.79</v>
      </c>
    </row>
    <row r="270" spans="1:10" ht="12.75" customHeight="1" x14ac:dyDescent="0.2">
      <c r="A270" s="109" t="s">
        <v>534</v>
      </c>
      <c r="B270" s="109" t="s">
        <v>647</v>
      </c>
      <c r="C270" s="109" t="s">
        <v>648</v>
      </c>
      <c r="D270" s="109">
        <v>12</v>
      </c>
      <c r="E270" s="109" t="s">
        <v>1054</v>
      </c>
      <c r="F270" s="109">
        <v>1</v>
      </c>
      <c r="G270" s="109" t="s">
        <v>152</v>
      </c>
      <c r="H270" s="109">
        <v>1</v>
      </c>
      <c r="I270" s="109" t="s">
        <v>152</v>
      </c>
      <c r="J270" s="243">
        <v>0.15</v>
      </c>
    </row>
    <row r="271" spans="1:10" ht="12.75" customHeight="1" x14ac:dyDescent="0.2">
      <c r="A271" s="109" t="s">
        <v>534</v>
      </c>
      <c r="B271" s="109" t="s">
        <v>649</v>
      </c>
      <c r="C271" s="109" t="s">
        <v>384</v>
      </c>
      <c r="D271" s="109">
        <v>12</v>
      </c>
      <c r="E271" s="109" t="s">
        <v>1054</v>
      </c>
      <c r="F271" s="109">
        <v>4</v>
      </c>
      <c r="G271" s="109" t="s">
        <v>31</v>
      </c>
      <c r="H271" s="109">
        <v>2</v>
      </c>
      <c r="I271" s="109" t="s">
        <v>31</v>
      </c>
      <c r="J271" s="243">
        <v>0.05</v>
      </c>
    </row>
    <row r="272" spans="1:10" ht="12.75" customHeight="1" x14ac:dyDescent="0.2">
      <c r="A272" s="109" t="s">
        <v>534</v>
      </c>
      <c r="B272" s="109" t="s">
        <v>650</v>
      </c>
      <c r="C272" s="109" t="s">
        <v>651</v>
      </c>
      <c r="D272" s="109">
        <v>12</v>
      </c>
      <c r="E272" s="109" t="s">
        <v>1054</v>
      </c>
      <c r="F272" s="109">
        <v>1</v>
      </c>
      <c r="G272" s="109" t="s">
        <v>152</v>
      </c>
      <c r="H272" s="109">
        <v>1</v>
      </c>
      <c r="I272" s="109" t="s">
        <v>152</v>
      </c>
      <c r="J272" s="243">
        <v>2.0099999999999998</v>
      </c>
    </row>
    <row r="273" spans="1:10" ht="12.75" customHeight="1" x14ac:dyDescent="0.2">
      <c r="A273" s="109" t="s">
        <v>534</v>
      </c>
      <c r="B273" s="109" t="s">
        <v>652</v>
      </c>
      <c r="C273" s="109" t="s">
        <v>653</v>
      </c>
      <c r="D273" s="109">
        <v>12</v>
      </c>
      <c r="E273" s="109" t="s">
        <v>1054</v>
      </c>
      <c r="F273" s="109">
        <v>4</v>
      </c>
      <c r="G273" s="109" t="s">
        <v>31</v>
      </c>
      <c r="H273" s="109">
        <v>2</v>
      </c>
      <c r="I273" s="109" t="s">
        <v>31</v>
      </c>
      <c r="J273" s="243">
        <v>1.38</v>
      </c>
    </row>
    <row r="274" spans="1:10" ht="12.75" customHeight="1" x14ac:dyDescent="0.2">
      <c r="A274" s="109" t="s">
        <v>534</v>
      </c>
      <c r="B274" s="109" t="s">
        <v>654</v>
      </c>
      <c r="C274" s="109" t="s">
        <v>655</v>
      </c>
      <c r="D274" s="109">
        <v>12</v>
      </c>
      <c r="E274" s="109" t="s">
        <v>1054</v>
      </c>
      <c r="F274" s="109">
        <v>1</v>
      </c>
      <c r="G274" s="109" t="s">
        <v>152</v>
      </c>
      <c r="H274" s="109">
        <v>1</v>
      </c>
      <c r="I274" s="109" t="s">
        <v>152</v>
      </c>
      <c r="J274" s="243">
        <v>3.06</v>
      </c>
    </row>
    <row r="275" spans="1:10" ht="12.75" customHeight="1" x14ac:dyDescent="0.2">
      <c r="A275" s="109" t="s">
        <v>534</v>
      </c>
      <c r="B275" s="109" t="s">
        <v>656</v>
      </c>
      <c r="C275" s="109" t="s">
        <v>657</v>
      </c>
      <c r="D275" s="109">
        <v>12</v>
      </c>
      <c r="E275" s="109" t="s">
        <v>1054</v>
      </c>
      <c r="F275" s="109">
        <v>4</v>
      </c>
      <c r="G275" s="109" t="s">
        <v>1055</v>
      </c>
      <c r="H275" s="109">
        <v>2</v>
      </c>
      <c r="I275" s="109" t="s">
        <v>1055</v>
      </c>
      <c r="J275" s="243">
        <v>0.1</v>
      </c>
    </row>
    <row r="276" spans="1:10" ht="12.75" customHeight="1" x14ac:dyDescent="0.2">
      <c r="A276" s="109" t="s">
        <v>534</v>
      </c>
      <c r="B276" s="109" t="s">
        <v>658</v>
      </c>
      <c r="C276" s="109" t="s">
        <v>659</v>
      </c>
      <c r="D276" s="109">
        <v>12</v>
      </c>
      <c r="E276" s="109" t="s">
        <v>1054</v>
      </c>
      <c r="F276" s="109">
        <v>4</v>
      </c>
      <c r="G276" s="109" t="s">
        <v>31</v>
      </c>
      <c r="H276" s="109">
        <v>2</v>
      </c>
      <c r="I276" s="109" t="s">
        <v>31</v>
      </c>
      <c r="J276" s="243">
        <v>0.87</v>
      </c>
    </row>
    <row r="277" spans="1:10" ht="12.75" customHeight="1" x14ac:dyDescent="0.2">
      <c r="A277" s="109" t="s">
        <v>534</v>
      </c>
      <c r="B277" s="109" t="s">
        <v>660</v>
      </c>
      <c r="C277" s="109" t="s">
        <v>661</v>
      </c>
      <c r="D277" s="109">
        <v>12</v>
      </c>
      <c r="E277" s="109" t="s">
        <v>1054</v>
      </c>
      <c r="F277" s="109">
        <v>1</v>
      </c>
      <c r="G277" s="109" t="s">
        <v>152</v>
      </c>
      <c r="H277" s="109">
        <v>1</v>
      </c>
      <c r="I277" s="109" t="s">
        <v>152</v>
      </c>
      <c r="J277" s="243">
        <v>1.84</v>
      </c>
    </row>
    <row r="278" spans="1:10" ht="12.75" customHeight="1" x14ac:dyDescent="0.2">
      <c r="A278" s="109" t="s">
        <v>534</v>
      </c>
      <c r="B278" s="109" t="s">
        <v>662</v>
      </c>
      <c r="C278" s="109" t="s">
        <v>663</v>
      </c>
      <c r="D278" s="109">
        <v>12</v>
      </c>
      <c r="E278" s="109" t="s">
        <v>1054</v>
      </c>
      <c r="F278" s="109">
        <v>1</v>
      </c>
      <c r="G278" s="109" t="s">
        <v>152</v>
      </c>
      <c r="H278" s="109">
        <v>1</v>
      </c>
      <c r="I278" s="109" t="s">
        <v>152</v>
      </c>
      <c r="J278" s="243">
        <v>0.25</v>
      </c>
    </row>
    <row r="279" spans="1:10" ht="12.75" customHeight="1" x14ac:dyDescent="0.2">
      <c r="A279" s="109" t="s">
        <v>534</v>
      </c>
      <c r="B279" s="109" t="s">
        <v>664</v>
      </c>
      <c r="C279" s="109" t="s">
        <v>665</v>
      </c>
      <c r="D279" s="109">
        <v>12</v>
      </c>
      <c r="E279" s="109" t="s">
        <v>1054</v>
      </c>
      <c r="F279" s="109">
        <v>1</v>
      </c>
      <c r="G279" s="109" t="s">
        <v>152</v>
      </c>
      <c r="H279" s="109">
        <v>1</v>
      </c>
      <c r="I279" s="109" t="s">
        <v>152</v>
      </c>
      <c r="J279" s="243">
        <v>0.42</v>
      </c>
    </row>
    <row r="280" spans="1:10" ht="12.75" customHeight="1" x14ac:dyDescent="0.2">
      <c r="A280" s="109" t="s">
        <v>534</v>
      </c>
      <c r="B280" s="109" t="s">
        <v>666</v>
      </c>
      <c r="C280" s="109" t="s">
        <v>667</v>
      </c>
      <c r="D280" s="109">
        <v>12</v>
      </c>
      <c r="E280" s="109" t="s">
        <v>1054</v>
      </c>
      <c r="F280" s="109">
        <v>4</v>
      </c>
      <c r="G280" s="109" t="s">
        <v>1055</v>
      </c>
      <c r="H280" s="109">
        <v>2</v>
      </c>
      <c r="I280" s="109" t="s">
        <v>1055</v>
      </c>
      <c r="J280" s="243">
        <v>0.3</v>
      </c>
    </row>
    <row r="281" spans="1:10" ht="12.75" customHeight="1" x14ac:dyDescent="0.2">
      <c r="A281" s="109" t="s">
        <v>534</v>
      </c>
      <c r="B281" s="109" t="s">
        <v>668</v>
      </c>
      <c r="C281" s="109" t="s">
        <v>669</v>
      </c>
      <c r="D281" s="109">
        <v>12</v>
      </c>
      <c r="E281" s="109" t="s">
        <v>1054</v>
      </c>
      <c r="F281" s="109">
        <v>1</v>
      </c>
      <c r="G281" s="109" t="s">
        <v>152</v>
      </c>
      <c r="H281" s="109">
        <v>1</v>
      </c>
      <c r="I281" s="109" t="s">
        <v>152</v>
      </c>
      <c r="J281" s="243">
        <v>0</v>
      </c>
    </row>
    <row r="282" spans="1:10" ht="12.75" customHeight="1" x14ac:dyDescent="0.2">
      <c r="A282" s="109" t="s">
        <v>534</v>
      </c>
      <c r="B282" s="109" t="s">
        <v>670</v>
      </c>
      <c r="C282" s="109" t="s">
        <v>671</v>
      </c>
      <c r="D282" s="109">
        <v>12</v>
      </c>
      <c r="E282" s="109" t="s">
        <v>1054</v>
      </c>
      <c r="F282" s="109">
        <v>1</v>
      </c>
      <c r="G282" s="109" t="s">
        <v>152</v>
      </c>
      <c r="H282" s="109">
        <v>1</v>
      </c>
      <c r="I282" s="109" t="s">
        <v>152</v>
      </c>
      <c r="J282" s="243">
        <v>0.76</v>
      </c>
    </row>
    <row r="283" spans="1:10" ht="12.75" customHeight="1" x14ac:dyDescent="0.2">
      <c r="A283" s="109" t="s">
        <v>534</v>
      </c>
      <c r="B283" s="109" t="s">
        <v>672</v>
      </c>
      <c r="C283" s="109" t="s">
        <v>673</v>
      </c>
      <c r="D283" s="109">
        <v>12</v>
      </c>
      <c r="E283" s="109" t="s">
        <v>1054</v>
      </c>
      <c r="F283" s="109">
        <v>4</v>
      </c>
      <c r="G283" s="109" t="s">
        <v>1055</v>
      </c>
      <c r="H283" s="109">
        <v>2</v>
      </c>
      <c r="I283" s="109" t="s">
        <v>1055</v>
      </c>
      <c r="J283" s="243">
        <v>0.86</v>
      </c>
    </row>
    <row r="284" spans="1:10" ht="12.75" customHeight="1" x14ac:dyDescent="0.2">
      <c r="A284" s="109" t="s">
        <v>534</v>
      </c>
      <c r="B284" s="109" t="s">
        <v>674</v>
      </c>
      <c r="C284" s="109" t="s">
        <v>675</v>
      </c>
      <c r="D284" s="109">
        <v>12</v>
      </c>
      <c r="E284" s="109" t="s">
        <v>1054</v>
      </c>
      <c r="F284" s="109">
        <v>1</v>
      </c>
      <c r="G284" s="109" t="s">
        <v>152</v>
      </c>
      <c r="H284" s="109">
        <v>1</v>
      </c>
      <c r="I284" s="109" t="s">
        <v>152</v>
      </c>
      <c r="J284" s="243">
        <v>3.75</v>
      </c>
    </row>
    <row r="285" spans="1:10" ht="12.75" customHeight="1" x14ac:dyDescent="0.2">
      <c r="A285" s="109" t="s">
        <v>534</v>
      </c>
      <c r="B285" s="109" t="s">
        <v>676</v>
      </c>
      <c r="C285" s="109" t="s">
        <v>677</v>
      </c>
      <c r="D285" s="109">
        <v>12</v>
      </c>
      <c r="E285" s="109" t="s">
        <v>1054</v>
      </c>
      <c r="F285" s="109">
        <v>4</v>
      </c>
      <c r="G285" s="109" t="s">
        <v>31</v>
      </c>
      <c r="H285" s="109">
        <v>2</v>
      </c>
      <c r="I285" s="109" t="s">
        <v>31</v>
      </c>
      <c r="J285" s="243">
        <v>0.59</v>
      </c>
    </row>
    <row r="286" spans="1:10" ht="12.75" customHeight="1" x14ac:dyDescent="0.2">
      <c r="A286" s="109" t="s">
        <v>534</v>
      </c>
      <c r="B286" s="109" t="s">
        <v>678</v>
      </c>
      <c r="C286" s="109" t="s">
        <v>679</v>
      </c>
      <c r="D286" s="109">
        <v>12</v>
      </c>
      <c r="E286" s="109" t="s">
        <v>1054</v>
      </c>
      <c r="F286" s="109">
        <v>1</v>
      </c>
      <c r="G286" s="109" t="s">
        <v>152</v>
      </c>
      <c r="H286" s="109">
        <v>1</v>
      </c>
      <c r="I286" s="109" t="s">
        <v>152</v>
      </c>
      <c r="J286" s="243">
        <v>9.91</v>
      </c>
    </row>
    <row r="287" spans="1:10" ht="12.75" customHeight="1" x14ac:dyDescent="0.2">
      <c r="A287" s="109" t="s">
        <v>534</v>
      </c>
      <c r="B287" s="109" t="s">
        <v>680</v>
      </c>
      <c r="C287" s="109" t="s">
        <v>681</v>
      </c>
      <c r="D287" s="109">
        <v>12</v>
      </c>
      <c r="E287" s="109" t="s">
        <v>1054</v>
      </c>
      <c r="F287" s="109">
        <v>4</v>
      </c>
      <c r="G287" s="109" t="s">
        <v>1055</v>
      </c>
      <c r="H287" s="109">
        <v>2</v>
      </c>
      <c r="I287" s="109" t="s">
        <v>1055</v>
      </c>
      <c r="J287" s="243">
        <v>0.72</v>
      </c>
    </row>
    <row r="288" spans="1:10" ht="12.75" customHeight="1" x14ac:dyDescent="0.2">
      <c r="A288" s="109" t="s">
        <v>534</v>
      </c>
      <c r="B288" s="109" t="s">
        <v>682</v>
      </c>
      <c r="C288" s="109" t="s">
        <v>683</v>
      </c>
      <c r="D288" s="109">
        <v>12</v>
      </c>
      <c r="E288" s="109" t="s">
        <v>1054</v>
      </c>
      <c r="F288" s="109">
        <v>1</v>
      </c>
      <c r="G288" s="109" t="s">
        <v>152</v>
      </c>
      <c r="H288" s="109">
        <v>1</v>
      </c>
      <c r="I288" s="109" t="s">
        <v>152</v>
      </c>
      <c r="J288" s="243">
        <v>0.91</v>
      </c>
    </row>
    <row r="289" spans="1:10" ht="12.75" customHeight="1" x14ac:dyDescent="0.2">
      <c r="A289" s="110" t="s">
        <v>534</v>
      </c>
      <c r="B289" s="110" t="s">
        <v>684</v>
      </c>
      <c r="C289" s="110" t="s">
        <v>685</v>
      </c>
      <c r="D289" s="110">
        <v>12</v>
      </c>
      <c r="E289" s="110" t="s">
        <v>1054</v>
      </c>
      <c r="F289" s="110">
        <v>4</v>
      </c>
      <c r="G289" s="110" t="s">
        <v>1055</v>
      </c>
      <c r="H289" s="110">
        <v>2</v>
      </c>
      <c r="I289" s="110" t="s">
        <v>1055</v>
      </c>
      <c r="J289" s="244">
        <v>0</v>
      </c>
    </row>
    <row r="290" spans="1:10" x14ac:dyDescent="0.2">
      <c r="A290" s="24"/>
      <c r="B290" s="23">
        <f>COUNTA(B214:B289)</f>
        <v>76</v>
      </c>
      <c r="C290" s="23"/>
      <c r="D290" s="24"/>
      <c r="E290" s="24"/>
      <c r="F290" s="23">
        <f>COUNTIF(F214:F289, "&gt;0")</f>
        <v>76</v>
      </c>
      <c r="G290" s="24"/>
      <c r="H290" s="23"/>
      <c r="I290" s="24"/>
      <c r="J290" s="108">
        <f>SUM(J214:J289)</f>
        <v>161.85</v>
      </c>
    </row>
    <row r="291" spans="1:10" x14ac:dyDescent="0.2">
      <c r="A291" s="24"/>
      <c r="B291" s="23"/>
      <c r="C291" s="23"/>
      <c r="D291" s="24"/>
      <c r="E291" s="24"/>
      <c r="F291" s="23"/>
      <c r="G291" s="24"/>
      <c r="H291" s="23"/>
      <c r="I291" s="24"/>
      <c r="J291" s="108"/>
    </row>
    <row r="292" spans="1:10" ht="12.75" customHeight="1" x14ac:dyDescent="0.2">
      <c r="A292" s="109" t="s">
        <v>686</v>
      </c>
      <c r="B292" s="109" t="s">
        <v>687</v>
      </c>
      <c r="C292" s="109" t="s">
        <v>688</v>
      </c>
      <c r="D292" s="109">
        <v>12</v>
      </c>
      <c r="E292" s="109" t="s">
        <v>1054</v>
      </c>
      <c r="F292" s="109">
        <v>1</v>
      </c>
      <c r="G292" s="109" t="s">
        <v>152</v>
      </c>
      <c r="H292" s="109">
        <v>1</v>
      </c>
      <c r="I292" s="109" t="s">
        <v>152</v>
      </c>
      <c r="J292" s="243">
        <v>0.21</v>
      </c>
    </row>
    <row r="293" spans="1:10" ht="12.75" customHeight="1" x14ac:dyDescent="0.2">
      <c r="A293" s="109" t="s">
        <v>686</v>
      </c>
      <c r="B293" s="109" t="s">
        <v>689</v>
      </c>
      <c r="C293" s="109" t="s">
        <v>184</v>
      </c>
      <c r="D293" s="109">
        <v>12</v>
      </c>
      <c r="E293" s="109" t="s">
        <v>1054</v>
      </c>
      <c r="F293" s="109">
        <v>1</v>
      </c>
      <c r="G293" s="109" t="s">
        <v>152</v>
      </c>
      <c r="H293" s="109">
        <v>1</v>
      </c>
      <c r="I293" s="109" t="s">
        <v>152</v>
      </c>
      <c r="J293" s="243">
        <v>0.73</v>
      </c>
    </row>
    <row r="294" spans="1:10" ht="12.75" customHeight="1" x14ac:dyDescent="0.2">
      <c r="A294" s="109" t="s">
        <v>686</v>
      </c>
      <c r="B294" s="109" t="s">
        <v>690</v>
      </c>
      <c r="C294" s="109" t="s">
        <v>691</v>
      </c>
      <c r="D294" s="109">
        <v>12</v>
      </c>
      <c r="E294" s="109" t="s">
        <v>1054</v>
      </c>
      <c r="F294" s="109">
        <v>1</v>
      </c>
      <c r="G294" s="109" t="s">
        <v>152</v>
      </c>
      <c r="H294" s="109">
        <v>1</v>
      </c>
      <c r="I294" s="109" t="s">
        <v>152</v>
      </c>
      <c r="J294" s="243">
        <v>1.71</v>
      </c>
    </row>
    <row r="295" spans="1:10" ht="12.75" customHeight="1" x14ac:dyDescent="0.2">
      <c r="A295" s="109" t="s">
        <v>686</v>
      </c>
      <c r="B295" s="109" t="s">
        <v>692</v>
      </c>
      <c r="C295" s="109" t="s">
        <v>693</v>
      </c>
      <c r="D295" s="109">
        <v>12</v>
      </c>
      <c r="E295" s="109" t="s">
        <v>1054</v>
      </c>
      <c r="F295" s="109">
        <v>1</v>
      </c>
      <c r="G295" s="109" t="s">
        <v>152</v>
      </c>
      <c r="H295" s="109">
        <v>1</v>
      </c>
      <c r="I295" s="109" t="s">
        <v>152</v>
      </c>
      <c r="J295" s="243">
        <v>0.25</v>
      </c>
    </row>
    <row r="296" spans="1:10" ht="12.75" customHeight="1" x14ac:dyDescent="0.2">
      <c r="A296" s="109" t="s">
        <v>686</v>
      </c>
      <c r="B296" s="109" t="s">
        <v>694</v>
      </c>
      <c r="C296" s="109" t="s">
        <v>695</v>
      </c>
      <c r="D296" s="109">
        <v>12</v>
      </c>
      <c r="E296" s="109" t="s">
        <v>1054</v>
      </c>
      <c r="F296" s="109">
        <v>1</v>
      </c>
      <c r="G296" s="109" t="s">
        <v>152</v>
      </c>
      <c r="H296" s="109">
        <v>1</v>
      </c>
      <c r="I296" s="109" t="s">
        <v>152</v>
      </c>
      <c r="J296" s="243">
        <v>1.1499999999999999</v>
      </c>
    </row>
    <row r="297" spans="1:10" ht="12.75" customHeight="1" x14ac:dyDescent="0.2">
      <c r="A297" s="109" t="s">
        <v>686</v>
      </c>
      <c r="B297" s="109" t="s">
        <v>696</v>
      </c>
      <c r="C297" s="109" t="s">
        <v>697</v>
      </c>
      <c r="D297" s="109">
        <v>12</v>
      </c>
      <c r="E297" s="109" t="s">
        <v>1054</v>
      </c>
      <c r="F297" s="109">
        <v>4</v>
      </c>
      <c r="G297" s="109" t="s">
        <v>31</v>
      </c>
      <c r="H297" s="109">
        <v>2</v>
      </c>
      <c r="I297" s="109" t="s">
        <v>31</v>
      </c>
      <c r="J297" s="243">
        <v>1.8</v>
      </c>
    </row>
    <row r="298" spans="1:10" ht="12.75" customHeight="1" x14ac:dyDescent="0.2">
      <c r="A298" s="110" t="s">
        <v>686</v>
      </c>
      <c r="B298" s="110" t="s">
        <v>698</v>
      </c>
      <c r="C298" s="110" t="s">
        <v>620</v>
      </c>
      <c r="D298" s="110">
        <v>12</v>
      </c>
      <c r="E298" s="110" t="s">
        <v>1054</v>
      </c>
      <c r="F298" s="110">
        <v>1</v>
      </c>
      <c r="G298" s="110" t="s">
        <v>152</v>
      </c>
      <c r="H298" s="110">
        <v>1</v>
      </c>
      <c r="I298" s="110" t="s">
        <v>152</v>
      </c>
      <c r="J298" s="244">
        <v>4.82</v>
      </c>
    </row>
    <row r="299" spans="1:10" x14ac:dyDescent="0.2">
      <c r="A299" s="24"/>
      <c r="B299" s="23">
        <f>COUNTA(B292:B298)</f>
        <v>7</v>
      </c>
      <c r="C299" s="23"/>
      <c r="D299" s="24"/>
      <c r="E299" s="24"/>
      <c r="F299" s="23">
        <f>COUNTIF(F292:F298, "&gt;0")</f>
        <v>7</v>
      </c>
      <c r="G299" s="24"/>
      <c r="H299" s="23"/>
      <c r="I299" s="24"/>
      <c r="J299" s="108">
        <f>SUM(J292:J298)</f>
        <v>10.67</v>
      </c>
    </row>
    <row r="300" spans="1:10" x14ac:dyDescent="0.2">
      <c r="A300" s="24"/>
      <c r="B300" s="23"/>
      <c r="C300" s="23"/>
      <c r="D300" s="24"/>
      <c r="E300" s="24"/>
      <c r="F300" s="23"/>
      <c r="G300" s="24"/>
      <c r="H300" s="23"/>
      <c r="I300" s="24"/>
      <c r="J300" s="108"/>
    </row>
    <row r="301" spans="1:10" ht="12.75" customHeight="1" x14ac:dyDescent="0.2">
      <c r="A301" s="109" t="s">
        <v>699</v>
      </c>
      <c r="B301" s="109" t="s">
        <v>700</v>
      </c>
      <c r="C301" s="109" t="s">
        <v>701</v>
      </c>
      <c r="D301" s="109">
        <v>12</v>
      </c>
      <c r="E301" s="109" t="s">
        <v>1054</v>
      </c>
      <c r="F301" s="109">
        <v>1</v>
      </c>
      <c r="G301" s="109" t="s">
        <v>152</v>
      </c>
      <c r="H301" s="109">
        <v>1</v>
      </c>
      <c r="I301" s="109" t="s">
        <v>152</v>
      </c>
      <c r="J301" s="243">
        <v>0.63</v>
      </c>
    </row>
    <row r="302" spans="1:10" ht="12.75" customHeight="1" x14ac:dyDescent="0.2">
      <c r="A302" s="109" t="s">
        <v>699</v>
      </c>
      <c r="B302" s="109" t="s">
        <v>702</v>
      </c>
      <c r="C302" s="109" t="s">
        <v>703</v>
      </c>
      <c r="D302" s="109">
        <v>12</v>
      </c>
      <c r="E302" s="109" t="s">
        <v>1054</v>
      </c>
      <c r="F302" s="109">
        <v>1</v>
      </c>
      <c r="G302" s="109" t="s">
        <v>152</v>
      </c>
      <c r="H302" s="109">
        <v>1</v>
      </c>
      <c r="I302" s="109" t="s">
        <v>152</v>
      </c>
      <c r="J302" s="243">
        <v>1.79</v>
      </c>
    </row>
    <row r="303" spans="1:10" ht="12.75" customHeight="1" x14ac:dyDescent="0.2">
      <c r="A303" s="109" t="s">
        <v>699</v>
      </c>
      <c r="B303" s="109" t="s">
        <v>704</v>
      </c>
      <c r="C303" s="109" t="s">
        <v>705</v>
      </c>
      <c r="D303" s="109">
        <v>7</v>
      </c>
      <c r="E303" s="109" t="s">
        <v>1054</v>
      </c>
      <c r="F303" s="109">
        <v>4</v>
      </c>
      <c r="G303" s="109" t="s">
        <v>1055</v>
      </c>
      <c r="H303" s="109">
        <v>2</v>
      </c>
      <c r="I303" s="109" t="s">
        <v>1055</v>
      </c>
      <c r="J303" s="243">
        <v>0.77</v>
      </c>
    </row>
    <row r="304" spans="1:10" ht="12.75" customHeight="1" x14ac:dyDescent="0.2">
      <c r="A304" s="109" t="s">
        <v>699</v>
      </c>
      <c r="B304" s="109" t="s">
        <v>706</v>
      </c>
      <c r="C304" s="109" t="s">
        <v>707</v>
      </c>
      <c r="D304" s="109">
        <v>7</v>
      </c>
      <c r="E304" s="109" t="s">
        <v>1054</v>
      </c>
      <c r="F304" s="109">
        <v>4</v>
      </c>
      <c r="G304" s="109" t="s">
        <v>1055</v>
      </c>
      <c r="H304" s="109">
        <v>2</v>
      </c>
      <c r="I304" s="109" t="s">
        <v>1055</v>
      </c>
      <c r="J304" s="243">
        <v>0.3</v>
      </c>
    </row>
    <row r="305" spans="1:10" ht="12.75" customHeight="1" x14ac:dyDescent="0.2">
      <c r="A305" s="109" t="s">
        <v>699</v>
      </c>
      <c r="B305" s="109" t="s">
        <v>708</v>
      </c>
      <c r="C305" s="109" t="s">
        <v>222</v>
      </c>
      <c r="D305" s="109">
        <v>7</v>
      </c>
      <c r="E305" s="109" t="s">
        <v>1054</v>
      </c>
      <c r="F305" s="109">
        <v>4</v>
      </c>
      <c r="G305" s="109" t="s">
        <v>1055</v>
      </c>
      <c r="H305" s="109">
        <v>2</v>
      </c>
      <c r="I305" s="109" t="s">
        <v>1055</v>
      </c>
      <c r="J305" s="243">
        <v>0.61</v>
      </c>
    </row>
    <row r="306" spans="1:10" ht="12.75" customHeight="1" x14ac:dyDescent="0.2">
      <c r="A306" s="109" t="s">
        <v>699</v>
      </c>
      <c r="B306" s="109" t="s">
        <v>709</v>
      </c>
      <c r="C306" s="109" t="s">
        <v>710</v>
      </c>
      <c r="D306" s="109">
        <v>12</v>
      </c>
      <c r="E306" s="109" t="s">
        <v>1054</v>
      </c>
      <c r="F306" s="109">
        <v>1</v>
      </c>
      <c r="G306" s="109" t="s">
        <v>152</v>
      </c>
      <c r="H306" s="109">
        <v>1</v>
      </c>
      <c r="I306" s="109" t="s">
        <v>152</v>
      </c>
      <c r="J306" s="243">
        <v>0.65</v>
      </c>
    </row>
    <row r="307" spans="1:10" ht="12.75" customHeight="1" x14ac:dyDescent="0.2">
      <c r="A307" s="109" t="s">
        <v>699</v>
      </c>
      <c r="B307" s="109" t="s">
        <v>711</v>
      </c>
      <c r="C307" s="109" t="s">
        <v>712</v>
      </c>
      <c r="D307" s="109">
        <v>12</v>
      </c>
      <c r="E307" s="109" t="s">
        <v>1054</v>
      </c>
      <c r="F307" s="109">
        <v>1</v>
      </c>
      <c r="G307" s="109" t="s">
        <v>152</v>
      </c>
      <c r="H307" s="109">
        <v>1</v>
      </c>
      <c r="I307" s="109" t="s">
        <v>152</v>
      </c>
      <c r="J307" s="243">
        <v>3.02</v>
      </c>
    </row>
    <row r="308" spans="1:10" ht="12.75" customHeight="1" x14ac:dyDescent="0.2">
      <c r="A308" s="109" t="s">
        <v>699</v>
      </c>
      <c r="B308" s="109" t="s">
        <v>713</v>
      </c>
      <c r="C308" s="109" t="s">
        <v>714</v>
      </c>
      <c r="D308" s="109">
        <v>7</v>
      </c>
      <c r="E308" s="109" t="s">
        <v>1054</v>
      </c>
      <c r="F308" s="109">
        <v>4</v>
      </c>
      <c r="G308" s="109" t="s">
        <v>1055</v>
      </c>
      <c r="H308" s="109">
        <v>2</v>
      </c>
      <c r="I308" s="109" t="s">
        <v>1055</v>
      </c>
      <c r="J308" s="243">
        <v>0.87</v>
      </c>
    </row>
    <row r="309" spans="1:10" ht="12.75" customHeight="1" x14ac:dyDescent="0.2">
      <c r="A309" s="109" t="s">
        <v>699</v>
      </c>
      <c r="B309" s="109" t="s">
        <v>715</v>
      </c>
      <c r="C309" s="109" t="s">
        <v>716</v>
      </c>
      <c r="D309" s="109">
        <v>7</v>
      </c>
      <c r="E309" s="109" t="s">
        <v>1054</v>
      </c>
      <c r="F309" s="109">
        <v>4</v>
      </c>
      <c r="G309" s="109" t="s">
        <v>1055</v>
      </c>
      <c r="H309" s="109">
        <v>2</v>
      </c>
      <c r="I309" s="109" t="s">
        <v>1055</v>
      </c>
      <c r="J309" s="243">
        <v>5.94</v>
      </c>
    </row>
    <row r="310" spans="1:10" ht="12.75" customHeight="1" x14ac:dyDescent="0.2">
      <c r="A310" s="109" t="s">
        <v>699</v>
      </c>
      <c r="B310" s="109" t="s">
        <v>717</v>
      </c>
      <c r="C310" s="109" t="s">
        <v>718</v>
      </c>
      <c r="D310" s="109">
        <v>12</v>
      </c>
      <c r="E310" s="109" t="s">
        <v>1054</v>
      </c>
      <c r="F310" s="109">
        <v>1</v>
      </c>
      <c r="G310" s="109" t="s">
        <v>152</v>
      </c>
      <c r="H310" s="109">
        <v>1</v>
      </c>
      <c r="I310" s="109" t="s">
        <v>152</v>
      </c>
      <c r="J310" s="243">
        <v>0.89</v>
      </c>
    </row>
    <row r="311" spans="1:10" ht="12.75" customHeight="1" x14ac:dyDescent="0.2">
      <c r="A311" s="109" t="s">
        <v>699</v>
      </c>
      <c r="B311" s="109" t="s">
        <v>719</v>
      </c>
      <c r="C311" s="109" t="s">
        <v>720</v>
      </c>
      <c r="D311" s="109">
        <v>12</v>
      </c>
      <c r="E311" s="109" t="s">
        <v>1054</v>
      </c>
      <c r="F311" s="109">
        <v>1</v>
      </c>
      <c r="G311" s="109" t="s">
        <v>152</v>
      </c>
      <c r="H311" s="109">
        <v>1</v>
      </c>
      <c r="I311" s="109" t="s">
        <v>152</v>
      </c>
      <c r="J311" s="243">
        <v>3.08</v>
      </c>
    </row>
    <row r="312" spans="1:10" ht="12.75" customHeight="1" x14ac:dyDescent="0.2">
      <c r="A312" s="109" t="s">
        <v>699</v>
      </c>
      <c r="B312" s="109" t="s">
        <v>721</v>
      </c>
      <c r="C312" s="109" t="s">
        <v>722</v>
      </c>
      <c r="D312" s="109">
        <v>12</v>
      </c>
      <c r="E312" s="109" t="s">
        <v>1054</v>
      </c>
      <c r="F312" s="109">
        <v>1</v>
      </c>
      <c r="G312" s="109" t="s">
        <v>152</v>
      </c>
      <c r="H312" s="109">
        <v>1</v>
      </c>
      <c r="I312" s="109" t="s">
        <v>152</v>
      </c>
      <c r="J312" s="243">
        <v>0.52</v>
      </c>
    </row>
    <row r="313" spans="1:10" ht="12.75" customHeight="1" x14ac:dyDescent="0.2">
      <c r="A313" s="109" t="s">
        <v>699</v>
      </c>
      <c r="B313" s="109" t="s">
        <v>723</v>
      </c>
      <c r="C313" s="109" t="s">
        <v>724</v>
      </c>
      <c r="D313" s="109">
        <v>12</v>
      </c>
      <c r="E313" s="109" t="s">
        <v>1054</v>
      </c>
      <c r="F313" s="109">
        <v>4</v>
      </c>
      <c r="G313" s="109" t="s">
        <v>1055</v>
      </c>
      <c r="H313" s="109">
        <v>2</v>
      </c>
      <c r="I313" s="109" t="s">
        <v>1055</v>
      </c>
      <c r="J313" s="243">
        <v>0</v>
      </c>
    </row>
    <row r="314" spans="1:10" ht="12.75" customHeight="1" x14ac:dyDescent="0.2">
      <c r="A314" s="109" t="s">
        <v>699</v>
      </c>
      <c r="B314" s="109" t="s">
        <v>725</v>
      </c>
      <c r="C314" s="109" t="s">
        <v>726</v>
      </c>
      <c r="D314" s="109">
        <v>12</v>
      </c>
      <c r="E314" s="109" t="s">
        <v>1054</v>
      </c>
      <c r="F314" s="109">
        <v>1</v>
      </c>
      <c r="G314" s="109" t="s">
        <v>152</v>
      </c>
      <c r="H314" s="109">
        <v>1</v>
      </c>
      <c r="I314" s="109" t="s">
        <v>152</v>
      </c>
      <c r="J314" s="243">
        <v>3.75</v>
      </c>
    </row>
    <row r="315" spans="1:10" ht="12.75" customHeight="1" x14ac:dyDescent="0.2">
      <c r="A315" s="109" t="s">
        <v>699</v>
      </c>
      <c r="B315" s="109" t="s">
        <v>727</v>
      </c>
      <c r="C315" s="109" t="s">
        <v>728</v>
      </c>
      <c r="D315" s="109">
        <v>7</v>
      </c>
      <c r="E315" s="109" t="s">
        <v>1054</v>
      </c>
      <c r="F315" s="109">
        <v>1</v>
      </c>
      <c r="G315" s="109" t="s">
        <v>152</v>
      </c>
      <c r="H315" s="109">
        <v>1</v>
      </c>
      <c r="I315" s="109" t="s">
        <v>152</v>
      </c>
      <c r="J315" s="243">
        <v>0.32</v>
      </c>
    </row>
    <row r="316" spans="1:10" ht="12.75" customHeight="1" x14ac:dyDescent="0.2">
      <c r="A316" s="109" t="s">
        <v>699</v>
      </c>
      <c r="B316" s="109" t="s">
        <v>729</v>
      </c>
      <c r="C316" s="109" t="s">
        <v>384</v>
      </c>
      <c r="D316" s="109">
        <v>7</v>
      </c>
      <c r="E316" s="109" t="s">
        <v>1054</v>
      </c>
      <c r="F316" s="109">
        <v>4</v>
      </c>
      <c r="G316" s="109" t="s">
        <v>1055</v>
      </c>
      <c r="H316" s="109">
        <v>2</v>
      </c>
      <c r="I316" s="109" t="s">
        <v>1055</v>
      </c>
      <c r="J316" s="243">
        <v>1.46</v>
      </c>
    </row>
    <row r="317" spans="1:10" ht="12.75" customHeight="1" x14ac:dyDescent="0.2">
      <c r="A317" s="110" t="s">
        <v>699</v>
      </c>
      <c r="B317" s="110" t="s">
        <v>730</v>
      </c>
      <c r="C317" s="110" t="s">
        <v>731</v>
      </c>
      <c r="D317" s="110">
        <v>7</v>
      </c>
      <c r="E317" s="110" t="s">
        <v>1054</v>
      </c>
      <c r="F317" s="110">
        <v>4</v>
      </c>
      <c r="G317" s="110" t="s">
        <v>1055</v>
      </c>
      <c r="H317" s="110">
        <v>2</v>
      </c>
      <c r="I317" s="110" t="s">
        <v>1055</v>
      </c>
      <c r="J317" s="244">
        <v>0.09</v>
      </c>
    </row>
    <row r="318" spans="1:10" x14ac:dyDescent="0.2">
      <c r="A318" s="24"/>
      <c r="B318" s="23">
        <f>COUNTA(B301:B317)</f>
        <v>17</v>
      </c>
      <c r="C318" s="23"/>
      <c r="D318" s="24"/>
      <c r="E318" s="24"/>
      <c r="F318" s="23">
        <f>COUNTIF(F301:F317, "&gt;0")</f>
        <v>17</v>
      </c>
      <c r="G318" s="24"/>
      <c r="H318" s="23"/>
      <c r="I318" s="24"/>
      <c r="J318" s="108">
        <f>SUM(J301:J317)</f>
        <v>24.689999999999998</v>
      </c>
    </row>
    <row r="319" spans="1:10" x14ac:dyDescent="0.2">
      <c r="A319" s="24"/>
      <c r="B319" s="23"/>
      <c r="C319" s="23"/>
      <c r="D319" s="24"/>
      <c r="E319" s="24"/>
      <c r="F319" s="23"/>
      <c r="G319" s="24"/>
      <c r="H319" s="23"/>
      <c r="I319" s="24"/>
      <c r="J319" s="108"/>
    </row>
    <row r="320" spans="1:10" ht="12.75" customHeight="1" x14ac:dyDescent="0.2">
      <c r="A320" s="109" t="s">
        <v>732</v>
      </c>
      <c r="B320" s="109" t="s">
        <v>733</v>
      </c>
      <c r="C320" s="109" t="s">
        <v>734</v>
      </c>
      <c r="D320" s="109">
        <v>12</v>
      </c>
      <c r="E320" s="109" t="s">
        <v>1054</v>
      </c>
      <c r="F320" s="109">
        <v>4</v>
      </c>
      <c r="G320" s="109" t="s">
        <v>1055</v>
      </c>
      <c r="H320" s="109">
        <v>2</v>
      </c>
      <c r="I320" s="109" t="s">
        <v>1055</v>
      </c>
      <c r="J320" s="243">
        <v>6.69</v>
      </c>
    </row>
    <row r="321" spans="1:14" ht="12.75" customHeight="1" x14ac:dyDescent="0.2">
      <c r="A321" s="109" t="s">
        <v>732</v>
      </c>
      <c r="B321" s="109" t="s">
        <v>735</v>
      </c>
      <c r="C321" s="109" t="s">
        <v>688</v>
      </c>
      <c r="D321" s="109">
        <v>12</v>
      </c>
      <c r="E321" s="109" t="s">
        <v>1054</v>
      </c>
      <c r="F321" s="109">
        <v>1</v>
      </c>
      <c r="G321" s="109" t="s">
        <v>152</v>
      </c>
      <c r="H321" s="109">
        <v>1</v>
      </c>
      <c r="I321" s="109" t="s">
        <v>152</v>
      </c>
      <c r="J321" s="243">
        <v>0.23</v>
      </c>
    </row>
    <row r="322" spans="1:14" ht="12.75" customHeight="1" x14ac:dyDescent="0.2">
      <c r="A322" s="109" t="s">
        <v>732</v>
      </c>
      <c r="B322" s="109" t="s">
        <v>736</v>
      </c>
      <c r="C322" s="109" t="s">
        <v>737</v>
      </c>
      <c r="D322" s="109">
        <v>12</v>
      </c>
      <c r="E322" s="109" t="s">
        <v>1054</v>
      </c>
      <c r="F322" s="109">
        <v>1</v>
      </c>
      <c r="G322" s="109" t="s">
        <v>152</v>
      </c>
      <c r="H322" s="109">
        <v>1</v>
      </c>
      <c r="I322" s="109" t="s">
        <v>152</v>
      </c>
      <c r="J322" s="243">
        <v>1.35</v>
      </c>
    </row>
    <row r="323" spans="1:14" ht="12.75" customHeight="1" x14ac:dyDescent="0.2">
      <c r="A323" s="109" t="s">
        <v>732</v>
      </c>
      <c r="B323" s="109" t="s">
        <v>738</v>
      </c>
      <c r="C323" s="109" t="s">
        <v>739</v>
      </c>
      <c r="D323" s="109">
        <v>12</v>
      </c>
      <c r="E323" s="109" t="s">
        <v>1054</v>
      </c>
      <c r="F323" s="109">
        <v>4</v>
      </c>
      <c r="G323" s="109" t="s">
        <v>1055</v>
      </c>
      <c r="H323" s="109">
        <v>2</v>
      </c>
      <c r="I323" s="109" t="s">
        <v>1055</v>
      </c>
      <c r="J323" s="243">
        <v>0.06</v>
      </c>
    </row>
    <row r="324" spans="1:14" ht="12.75" customHeight="1" x14ac:dyDescent="0.2">
      <c r="A324" s="109" t="s">
        <v>732</v>
      </c>
      <c r="B324" s="109" t="s">
        <v>740</v>
      </c>
      <c r="C324" s="109" t="s">
        <v>741</v>
      </c>
      <c r="D324" s="109">
        <v>12</v>
      </c>
      <c r="E324" s="109" t="s">
        <v>1054</v>
      </c>
      <c r="F324" s="109">
        <v>1</v>
      </c>
      <c r="G324" s="109" t="s">
        <v>152</v>
      </c>
      <c r="H324" s="109">
        <v>1</v>
      </c>
      <c r="I324" s="109" t="s">
        <v>152</v>
      </c>
      <c r="J324" s="243">
        <v>0.57999999999999996</v>
      </c>
    </row>
    <row r="325" spans="1:14" ht="12.75" customHeight="1" x14ac:dyDescent="0.2">
      <c r="A325" s="109" t="s">
        <v>732</v>
      </c>
      <c r="B325" s="109" t="s">
        <v>742</v>
      </c>
      <c r="C325" s="109" t="s">
        <v>743</v>
      </c>
      <c r="D325" s="109">
        <v>12</v>
      </c>
      <c r="E325" s="109" t="s">
        <v>1054</v>
      </c>
      <c r="F325" s="109">
        <v>1</v>
      </c>
      <c r="G325" s="109" t="s">
        <v>152</v>
      </c>
      <c r="H325" s="109">
        <v>1</v>
      </c>
      <c r="I325" s="109" t="s">
        <v>152</v>
      </c>
      <c r="J325" s="243">
        <v>0.1244</v>
      </c>
    </row>
    <row r="326" spans="1:14" ht="12.75" customHeight="1" x14ac:dyDescent="0.2">
      <c r="A326" s="109" t="s">
        <v>732</v>
      </c>
      <c r="B326" s="109" t="s">
        <v>744</v>
      </c>
      <c r="C326" s="109" t="s">
        <v>745</v>
      </c>
      <c r="D326" s="109">
        <v>12</v>
      </c>
      <c r="E326" s="109" t="s">
        <v>1054</v>
      </c>
      <c r="F326" s="109">
        <v>4</v>
      </c>
      <c r="G326" s="109" t="s">
        <v>1055</v>
      </c>
      <c r="H326" s="109">
        <v>2</v>
      </c>
      <c r="I326" s="109" t="s">
        <v>1055</v>
      </c>
      <c r="J326" s="243">
        <v>0.26</v>
      </c>
    </row>
    <row r="327" spans="1:14" ht="12.75" customHeight="1" x14ac:dyDescent="0.2">
      <c r="A327" s="109" t="s">
        <v>732</v>
      </c>
      <c r="B327" s="109" t="s">
        <v>746</v>
      </c>
      <c r="C327" s="109" t="s">
        <v>747</v>
      </c>
      <c r="D327" s="109">
        <v>12</v>
      </c>
      <c r="E327" s="109" t="s">
        <v>1054</v>
      </c>
      <c r="F327" s="109">
        <v>4</v>
      </c>
      <c r="G327" s="109" t="s">
        <v>1055</v>
      </c>
      <c r="H327" s="109">
        <v>2</v>
      </c>
      <c r="I327" s="109" t="s">
        <v>1055</v>
      </c>
      <c r="J327" s="243">
        <v>0.42</v>
      </c>
    </row>
    <row r="328" spans="1:14" ht="12.75" customHeight="1" x14ac:dyDescent="0.2">
      <c r="A328" s="109" t="s">
        <v>732</v>
      </c>
      <c r="B328" s="109" t="s">
        <v>748</v>
      </c>
      <c r="C328" s="109" t="s">
        <v>749</v>
      </c>
      <c r="D328" s="109">
        <v>12</v>
      </c>
      <c r="E328" s="109" t="s">
        <v>1054</v>
      </c>
      <c r="F328" s="109">
        <v>1</v>
      </c>
      <c r="G328" s="109" t="s">
        <v>152</v>
      </c>
      <c r="H328" s="109">
        <v>1</v>
      </c>
      <c r="I328" s="109" t="s">
        <v>152</v>
      </c>
      <c r="J328" s="243">
        <v>1.29</v>
      </c>
    </row>
    <row r="329" spans="1:14" ht="12.75" customHeight="1" x14ac:dyDescent="0.2">
      <c r="A329" s="109" t="s">
        <v>732</v>
      </c>
      <c r="B329" s="109" t="s">
        <v>750</v>
      </c>
      <c r="C329" s="109" t="s">
        <v>751</v>
      </c>
      <c r="D329" s="109">
        <v>12</v>
      </c>
      <c r="E329" s="109" t="s">
        <v>1054</v>
      </c>
      <c r="F329" s="109">
        <v>1</v>
      </c>
      <c r="G329" s="109" t="s">
        <v>152</v>
      </c>
      <c r="H329" s="109">
        <v>1</v>
      </c>
      <c r="I329" s="109" t="s">
        <v>152</v>
      </c>
      <c r="J329" s="243">
        <v>0.35</v>
      </c>
    </row>
    <row r="330" spans="1:14" ht="12.75" customHeight="1" x14ac:dyDescent="0.2">
      <c r="A330" s="109" t="s">
        <v>732</v>
      </c>
      <c r="B330" s="109" t="s">
        <v>752</v>
      </c>
      <c r="C330" s="109" t="s">
        <v>753</v>
      </c>
      <c r="D330" s="109">
        <v>12</v>
      </c>
      <c r="E330" s="109" t="s">
        <v>1054</v>
      </c>
      <c r="F330" s="109">
        <v>1</v>
      </c>
      <c r="G330" s="109" t="s">
        <v>152</v>
      </c>
      <c r="H330" s="109">
        <v>1</v>
      </c>
      <c r="I330" s="109" t="s">
        <v>152</v>
      </c>
      <c r="J330" s="243">
        <v>1.32</v>
      </c>
    </row>
    <row r="331" spans="1:14" ht="12.75" customHeight="1" x14ac:dyDescent="0.2">
      <c r="A331" s="109" t="s">
        <v>732</v>
      </c>
      <c r="B331" s="109" t="s">
        <v>754</v>
      </c>
      <c r="C331" s="109" t="s">
        <v>755</v>
      </c>
      <c r="D331" s="109">
        <v>12</v>
      </c>
      <c r="E331" s="109" t="s">
        <v>1054</v>
      </c>
      <c r="F331" s="109">
        <v>4</v>
      </c>
      <c r="G331" s="109" t="s">
        <v>1055</v>
      </c>
      <c r="H331" s="109">
        <v>2</v>
      </c>
      <c r="I331" s="109" t="s">
        <v>1055</v>
      </c>
      <c r="J331" s="243">
        <v>0.21</v>
      </c>
    </row>
    <row r="332" spans="1:14" ht="12.75" customHeight="1" x14ac:dyDescent="0.2">
      <c r="A332" s="63" t="s">
        <v>732</v>
      </c>
      <c r="B332" s="63" t="s">
        <v>1087</v>
      </c>
      <c r="C332" s="63" t="s">
        <v>1088</v>
      </c>
      <c r="D332" s="109"/>
      <c r="E332" s="109"/>
      <c r="F332" s="109"/>
      <c r="G332" s="109"/>
      <c r="H332" s="109"/>
      <c r="I332" s="109"/>
      <c r="J332" s="243"/>
      <c r="L332" s="63"/>
      <c r="M332" s="63"/>
      <c r="N332" s="63"/>
    </row>
    <row r="333" spans="1:14" ht="12.75" customHeight="1" x14ac:dyDescent="0.2">
      <c r="A333" s="109" t="s">
        <v>732</v>
      </c>
      <c r="B333" s="109" t="s">
        <v>756</v>
      </c>
      <c r="C333" s="109" t="s">
        <v>757</v>
      </c>
      <c r="D333" s="109">
        <v>12</v>
      </c>
      <c r="E333" s="109" t="s">
        <v>1054</v>
      </c>
      <c r="F333" s="109">
        <v>4</v>
      </c>
      <c r="G333" s="109" t="s">
        <v>1055</v>
      </c>
      <c r="H333" s="109">
        <v>2</v>
      </c>
      <c r="I333" s="109" t="s">
        <v>1055</v>
      </c>
      <c r="J333" s="243">
        <v>0.06</v>
      </c>
    </row>
    <row r="334" spans="1:14" ht="12.75" customHeight="1" x14ac:dyDescent="0.2">
      <c r="A334" s="109" t="s">
        <v>732</v>
      </c>
      <c r="B334" s="109" t="s">
        <v>758</v>
      </c>
      <c r="C334" s="109" t="s">
        <v>759</v>
      </c>
      <c r="D334" s="109">
        <v>12</v>
      </c>
      <c r="E334" s="109" t="s">
        <v>1054</v>
      </c>
      <c r="F334" s="109">
        <v>4</v>
      </c>
      <c r="G334" s="109" t="s">
        <v>1055</v>
      </c>
      <c r="H334" s="109">
        <v>2</v>
      </c>
      <c r="I334" s="109" t="s">
        <v>1055</v>
      </c>
      <c r="J334" s="243">
        <v>1.39</v>
      </c>
    </row>
    <row r="335" spans="1:14" ht="12.75" customHeight="1" x14ac:dyDescent="0.2">
      <c r="A335" s="109" t="s">
        <v>732</v>
      </c>
      <c r="B335" s="109" t="s">
        <v>760</v>
      </c>
      <c r="C335" s="109" t="s">
        <v>761</v>
      </c>
      <c r="D335" s="109">
        <v>12</v>
      </c>
      <c r="E335" s="109" t="s">
        <v>1054</v>
      </c>
      <c r="F335" s="109">
        <v>1</v>
      </c>
      <c r="G335" s="109" t="s">
        <v>152</v>
      </c>
      <c r="H335" s="109">
        <v>1</v>
      </c>
      <c r="I335" s="109" t="s">
        <v>152</v>
      </c>
      <c r="J335" s="243">
        <v>0.76</v>
      </c>
    </row>
    <row r="336" spans="1:14" ht="12.75" customHeight="1" x14ac:dyDescent="0.2">
      <c r="A336" s="109" t="s">
        <v>732</v>
      </c>
      <c r="B336" s="109" t="s">
        <v>762</v>
      </c>
      <c r="C336" s="109" t="s">
        <v>763</v>
      </c>
      <c r="D336" s="109">
        <v>12</v>
      </c>
      <c r="E336" s="109" t="s">
        <v>1054</v>
      </c>
      <c r="F336" s="109">
        <v>4</v>
      </c>
      <c r="G336" s="109" t="s">
        <v>1055</v>
      </c>
      <c r="H336" s="109">
        <v>2</v>
      </c>
      <c r="I336" s="109" t="s">
        <v>1055</v>
      </c>
      <c r="J336" s="243">
        <v>0.15</v>
      </c>
    </row>
    <row r="337" spans="1:10" ht="12.75" customHeight="1" x14ac:dyDescent="0.2">
      <c r="A337" s="109" t="s">
        <v>732</v>
      </c>
      <c r="B337" s="109" t="s">
        <v>764</v>
      </c>
      <c r="C337" s="109" t="s">
        <v>765</v>
      </c>
      <c r="D337" s="109">
        <v>12</v>
      </c>
      <c r="E337" s="109" t="s">
        <v>1054</v>
      </c>
      <c r="F337" s="109">
        <v>4</v>
      </c>
      <c r="G337" s="109" t="s">
        <v>1055</v>
      </c>
      <c r="H337" s="109">
        <v>2</v>
      </c>
      <c r="I337" s="109" t="s">
        <v>1055</v>
      </c>
      <c r="J337" s="243">
        <v>0.38</v>
      </c>
    </row>
    <row r="338" spans="1:10" ht="12.75" customHeight="1" x14ac:dyDescent="0.2">
      <c r="A338" s="109" t="s">
        <v>732</v>
      </c>
      <c r="B338" s="109" t="s">
        <v>766</v>
      </c>
      <c r="C338" s="109" t="s">
        <v>767</v>
      </c>
      <c r="D338" s="109">
        <v>12</v>
      </c>
      <c r="E338" s="109" t="s">
        <v>1054</v>
      </c>
      <c r="F338" s="109">
        <v>1</v>
      </c>
      <c r="G338" s="109" t="s">
        <v>152</v>
      </c>
      <c r="H338" s="109">
        <v>1</v>
      </c>
      <c r="I338" s="109" t="s">
        <v>152</v>
      </c>
      <c r="J338" s="243">
        <v>0.8</v>
      </c>
    </row>
    <row r="339" spans="1:10" ht="12.75" customHeight="1" x14ac:dyDescent="0.2">
      <c r="A339" s="109" t="s">
        <v>732</v>
      </c>
      <c r="B339" s="109" t="s">
        <v>768</v>
      </c>
      <c r="C339" s="109" t="s">
        <v>769</v>
      </c>
      <c r="D339" s="109">
        <v>12</v>
      </c>
      <c r="E339" s="109" t="s">
        <v>1054</v>
      </c>
      <c r="F339" s="109">
        <v>4</v>
      </c>
      <c r="G339" s="109" t="s">
        <v>1055</v>
      </c>
      <c r="H339" s="109">
        <v>2</v>
      </c>
      <c r="I339" s="109" t="s">
        <v>1055</v>
      </c>
      <c r="J339" s="243">
        <v>0.28000000000000003</v>
      </c>
    </row>
    <row r="340" spans="1:10" ht="12.75" customHeight="1" x14ac:dyDescent="0.2">
      <c r="A340" s="63" t="s">
        <v>732</v>
      </c>
      <c r="B340" s="63" t="s">
        <v>1089</v>
      </c>
      <c r="C340" s="63" t="s">
        <v>1090</v>
      </c>
      <c r="D340" s="109"/>
      <c r="E340" s="109"/>
      <c r="F340" s="109"/>
      <c r="G340" s="109"/>
      <c r="H340" s="109"/>
      <c r="I340" s="109"/>
      <c r="J340" s="243"/>
    </row>
    <row r="341" spans="1:10" ht="12.75" customHeight="1" x14ac:dyDescent="0.2">
      <c r="A341" s="109" t="s">
        <v>732</v>
      </c>
      <c r="B341" s="109" t="s">
        <v>770</v>
      </c>
      <c r="C341" s="109" t="s">
        <v>771</v>
      </c>
      <c r="D341" s="109">
        <v>12</v>
      </c>
      <c r="E341" s="109" t="s">
        <v>1054</v>
      </c>
      <c r="F341" s="109">
        <v>31</v>
      </c>
      <c r="G341" s="109" t="s">
        <v>1055</v>
      </c>
      <c r="H341" s="109">
        <v>2</v>
      </c>
      <c r="I341" s="109" t="s">
        <v>1055</v>
      </c>
      <c r="J341" s="243">
        <v>0.37319999999999998</v>
      </c>
    </row>
    <row r="342" spans="1:10" ht="12.75" customHeight="1" x14ac:dyDescent="0.2">
      <c r="A342" s="109" t="s">
        <v>732</v>
      </c>
      <c r="B342" s="109" t="s">
        <v>772</v>
      </c>
      <c r="C342" s="109" t="s">
        <v>773</v>
      </c>
      <c r="D342" s="109">
        <v>12</v>
      </c>
      <c r="E342" s="109" t="s">
        <v>1054</v>
      </c>
      <c r="F342" s="109">
        <v>1</v>
      </c>
      <c r="G342" s="109" t="s">
        <v>152</v>
      </c>
      <c r="H342" s="109">
        <v>1</v>
      </c>
      <c r="I342" s="109" t="s">
        <v>152</v>
      </c>
      <c r="J342" s="243">
        <v>0.79</v>
      </c>
    </row>
    <row r="343" spans="1:10" ht="12.75" customHeight="1" x14ac:dyDescent="0.2">
      <c r="A343" s="109" t="s">
        <v>732</v>
      </c>
      <c r="B343" s="109" t="s">
        <v>774</v>
      </c>
      <c r="C343" s="109" t="s">
        <v>171</v>
      </c>
      <c r="D343" s="109">
        <v>12</v>
      </c>
      <c r="E343" s="109" t="s">
        <v>1054</v>
      </c>
      <c r="F343" s="109">
        <v>4</v>
      </c>
      <c r="G343" s="109" t="s">
        <v>1055</v>
      </c>
      <c r="H343" s="109">
        <v>2</v>
      </c>
      <c r="I343" s="109" t="s">
        <v>1055</v>
      </c>
      <c r="J343" s="243">
        <v>0.32</v>
      </c>
    </row>
    <row r="344" spans="1:10" ht="12.75" customHeight="1" x14ac:dyDescent="0.2">
      <c r="A344" s="109" t="s">
        <v>732</v>
      </c>
      <c r="B344" s="109" t="s">
        <v>775</v>
      </c>
      <c r="C344" s="109" t="s">
        <v>776</v>
      </c>
      <c r="D344" s="109">
        <v>12</v>
      </c>
      <c r="E344" s="109" t="s">
        <v>1054</v>
      </c>
      <c r="F344" s="109">
        <v>1</v>
      </c>
      <c r="G344" s="109" t="s">
        <v>152</v>
      </c>
      <c r="H344" s="109">
        <v>2</v>
      </c>
      <c r="I344" s="109" t="s">
        <v>152</v>
      </c>
      <c r="J344" s="243">
        <v>1.17</v>
      </c>
    </row>
    <row r="345" spans="1:10" ht="12.75" customHeight="1" x14ac:dyDescent="0.2">
      <c r="A345" s="109" t="s">
        <v>732</v>
      </c>
      <c r="B345" s="109" t="s">
        <v>777</v>
      </c>
      <c r="C345" s="109" t="s">
        <v>778</v>
      </c>
      <c r="D345" s="109">
        <v>12</v>
      </c>
      <c r="E345" s="109" t="s">
        <v>1054</v>
      </c>
      <c r="F345" s="109">
        <v>4</v>
      </c>
      <c r="G345" s="109" t="s">
        <v>1055</v>
      </c>
      <c r="H345" s="109">
        <v>2</v>
      </c>
      <c r="I345" s="109" t="s">
        <v>1055</v>
      </c>
      <c r="J345" s="243">
        <v>0.84</v>
      </c>
    </row>
    <row r="346" spans="1:10" ht="12.75" customHeight="1" x14ac:dyDescent="0.2">
      <c r="A346" s="109" t="s">
        <v>732</v>
      </c>
      <c r="B346" s="109" t="s">
        <v>779</v>
      </c>
      <c r="C346" s="109" t="s">
        <v>780</v>
      </c>
      <c r="D346" s="109">
        <v>12</v>
      </c>
      <c r="E346" s="109" t="s">
        <v>1054</v>
      </c>
      <c r="F346" s="109">
        <v>1</v>
      </c>
      <c r="G346" s="109" t="s">
        <v>152</v>
      </c>
      <c r="H346" s="109">
        <v>1</v>
      </c>
      <c r="I346" s="109" t="s">
        <v>152</v>
      </c>
      <c r="J346" s="243">
        <v>2</v>
      </c>
    </row>
    <row r="347" spans="1:10" ht="12.75" customHeight="1" x14ac:dyDescent="0.2">
      <c r="A347" s="109" t="s">
        <v>732</v>
      </c>
      <c r="B347" s="109" t="s">
        <v>781</v>
      </c>
      <c r="C347" s="109" t="s">
        <v>782</v>
      </c>
      <c r="D347" s="109">
        <v>12</v>
      </c>
      <c r="E347" s="109" t="s">
        <v>1054</v>
      </c>
      <c r="F347" s="109">
        <v>4</v>
      </c>
      <c r="G347" s="109" t="s">
        <v>1055</v>
      </c>
      <c r="H347" s="109">
        <v>302</v>
      </c>
      <c r="I347" s="109" t="s">
        <v>1055</v>
      </c>
      <c r="J347" s="243">
        <v>1</v>
      </c>
    </row>
    <row r="348" spans="1:10" ht="12.75" customHeight="1" x14ac:dyDescent="0.2">
      <c r="A348" s="109" t="s">
        <v>732</v>
      </c>
      <c r="B348" s="109" t="s">
        <v>783</v>
      </c>
      <c r="C348" s="109" t="s">
        <v>784</v>
      </c>
      <c r="D348" s="109">
        <v>12</v>
      </c>
      <c r="E348" s="109" t="s">
        <v>1054</v>
      </c>
      <c r="F348" s="109">
        <v>4</v>
      </c>
      <c r="G348" s="109" t="s">
        <v>1055</v>
      </c>
      <c r="H348" s="109">
        <v>10</v>
      </c>
      <c r="I348" s="109" t="s">
        <v>1055</v>
      </c>
      <c r="J348" s="243">
        <v>0.83</v>
      </c>
    </row>
    <row r="349" spans="1:10" ht="12.75" customHeight="1" x14ac:dyDescent="0.2">
      <c r="A349" s="109" t="s">
        <v>732</v>
      </c>
      <c r="B349" s="109" t="s">
        <v>785</v>
      </c>
      <c r="C349" s="109" t="s">
        <v>786</v>
      </c>
      <c r="D349" s="109">
        <v>12</v>
      </c>
      <c r="E349" s="109" t="s">
        <v>1054</v>
      </c>
      <c r="F349" s="109">
        <v>1</v>
      </c>
      <c r="G349" s="109" t="s">
        <v>152</v>
      </c>
      <c r="H349" s="109">
        <v>2</v>
      </c>
      <c r="I349" s="109" t="s">
        <v>152</v>
      </c>
      <c r="J349" s="243">
        <v>2.3946999999999998</v>
      </c>
    </row>
    <row r="350" spans="1:10" ht="12.75" customHeight="1" x14ac:dyDescent="0.2">
      <c r="A350" s="109" t="s">
        <v>732</v>
      </c>
      <c r="B350" s="109" t="s">
        <v>787</v>
      </c>
      <c r="C350" s="109" t="s">
        <v>788</v>
      </c>
      <c r="D350" s="109">
        <v>12</v>
      </c>
      <c r="E350" s="109" t="s">
        <v>1054</v>
      </c>
      <c r="F350" s="109">
        <v>4</v>
      </c>
      <c r="G350" s="109" t="s">
        <v>1055</v>
      </c>
      <c r="H350" s="109">
        <v>10</v>
      </c>
      <c r="I350" s="109" t="s">
        <v>1055</v>
      </c>
      <c r="J350" s="243">
        <v>0.93</v>
      </c>
    </row>
    <row r="351" spans="1:10" ht="12.75" customHeight="1" x14ac:dyDescent="0.2">
      <c r="A351" s="109" t="s">
        <v>732</v>
      </c>
      <c r="B351" s="109" t="s">
        <v>789</v>
      </c>
      <c r="C351" s="109" t="s">
        <v>309</v>
      </c>
      <c r="D351" s="109">
        <v>12</v>
      </c>
      <c r="E351" s="109" t="s">
        <v>1054</v>
      </c>
      <c r="F351" s="109">
        <v>4</v>
      </c>
      <c r="G351" s="109" t="s">
        <v>1055</v>
      </c>
      <c r="H351" s="109">
        <v>2</v>
      </c>
      <c r="I351" s="109" t="s">
        <v>1055</v>
      </c>
      <c r="J351" s="243">
        <v>1.05</v>
      </c>
    </row>
    <row r="352" spans="1:10" ht="12.75" customHeight="1" x14ac:dyDescent="0.2">
      <c r="A352" s="109" t="s">
        <v>732</v>
      </c>
      <c r="B352" s="109" t="s">
        <v>790</v>
      </c>
      <c r="C352" s="109" t="s">
        <v>791</v>
      </c>
      <c r="D352" s="109">
        <v>12</v>
      </c>
      <c r="E352" s="109" t="s">
        <v>1054</v>
      </c>
      <c r="F352" s="109">
        <v>1</v>
      </c>
      <c r="G352" s="109" t="s">
        <v>152</v>
      </c>
      <c r="H352" s="109">
        <v>1</v>
      </c>
      <c r="I352" s="109" t="s">
        <v>152</v>
      </c>
      <c r="J352" s="243">
        <v>0.41</v>
      </c>
    </row>
    <row r="353" spans="1:10" ht="12.75" customHeight="1" x14ac:dyDescent="0.2">
      <c r="A353" s="109" t="s">
        <v>732</v>
      </c>
      <c r="B353" s="109" t="s">
        <v>792</v>
      </c>
      <c r="C353" s="109" t="s">
        <v>793</v>
      </c>
      <c r="D353" s="109">
        <v>12</v>
      </c>
      <c r="E353" s="109" t="s">
        <v>1054</v>
      </c>
      <c r="F353" s="109">
        <v>1</v>
      </c>
      <c r="G353" s="109" t="s">
        <v>152</v>
      </c>
      <c r="H353" s="109">
        <v>1</v>
      </c>
      <c r="I353" s="109" t="s">
        <v>152</v>
      </c>
      <c r="J353" s="243">
        <v>0.33</v>
      </c>
    </row>
    <row r="354" spans="1:10" ht="12.75" customHeight="1" x14ac:dyDescent="0.2">
      <c r="A354" s="109" t="s">
        <v>732</v>
      </c>
      <c r="B354" s="109" t="s">
        <v>794</v>
      </c>
      <c r="C354" s="109" t="s">
        <v>795</v>
      </c>
      <c r="D354" s="109">
        <v>12</v>
      </c>
      <c r="E354" s="109" t="s">
        <v>1054</v>
      </c>
      <c r="F354" s="109">
        <v>4</v>
      </c>
      <c r="G354" s="109" t="s">
        <v>1055</v>
      </c>
      <c r="H354" s="109">
        <v>2</v>
      </c>
      <c r="I354" s="109" t="s">
        <v>1055</v>
      </c>
      <c r="J354" s="243">
        <v>1.1499999999999999</v>
      </c>
    </row>
    <row r="355" spans="1:10" ht="12.75" customHeight="1" x14ac:dyDescent="0.2">
      <c r="A355" s="109" t="s">
        <v>732</v>
      </c>
      <c r="B355" s="109" t="s">
        <v>796</v>
      </c>
      <c r="C355" s="109" t="s">
        <v>797</v>
      </c>
      <c r="D355" s="109">
        <v>12</v>
      </c>
      <c r="E355" s="109" t="s">
        <v>1054</v>
      </c>
      <c r="F355" s="109">
        <v>1</v>
      </c>
      <c r="G355" s="109" t="s">
        <v>152</v>
      </c>
      <c r="H355" s="109">
        <v>1</v>
      </c>
      <c r="I355" s="109" t="s">
        <v>152</v>
      </c>
      <c r="J355" s="243">
        <v>0.81</v>
      </c>
    </row>
    <row r="356" spans="1:10" ht="12.75" customHeight="1" x14ac:dyDescent="0.2">
      <c r="A356" s="109" t="s">
        <v>732</v>
      </c>
      <c r="B356" s="109" t="s">
        <v>798</v>
      </c>
      <c r="C356" s="109" t="s">
        <v>799</v>
      </c>
      <c r="D356" s="109">
        <v>12</v>
      </c>
      <c r="E356" s="109" t="s">
        <v>1054</v>
      </c>
      <c r="F356" s="109">
        <v>4</v>
      </c>
      <c r="G356" s="109" t="s">
        <v>1055</v>
      </c>
      <c r="H356" s="109">
        <v>2</v>
      </c>
      <c r="I356" s="109" t="s">
        <v>1055</v>
      </c>
      <c r="J356" s="243">
        <v>0.62</v>
      </c>
    </row>
    <row r="357" spans="1:10" ht="12.75" customHeight="1" x14ac:dyDescent="0.2">
      <c r="A357" s="109" t="s">
        <v>732</v>
      </c>
      <c r="B357" s="109" t="s">
        <v>800</v>
      </c>
      <c r="C357" s="109" t="s">
        <v>801</v>
      </c>
      <c r="D357" s="109">
        <v>12</v>
      </c>
      <c r="E357" s="109" t="s">
        <v>1054</v>
      </c>
      <c r="F357" s="109">
        <v>31</v>
      </c>
      <c r="G357" s="109" t="s">
        <v>1055</v>
      </c>
      <c r="H357" s="109">
        <v>2</v>
      </c>
      <c r="I357" s="109" t="s">
        <v>1055</v>
      </c>
      <c r="J357" s="243">
        <v>1.31</v>
      </c>
    </row>
    <row r="358" spans="1:10" ht="12.75" customHeight="1" x14ac:dyDescent="0.2">
      <c r="A358" s="109" t="s">
        <v>732</v>
      </c>
      <c r="B358" s="109" t="s">
        <v>802</v>
      </c>
      <c r="C358" s="109" t="s">
        <v>803</v>
      </c>
      <c r="D358" s="109">
        <v>12</v>
      </c>
      <c r="E358" s="109" t="s">
        <v>1054</v>
      </c>
      <c r="F358" s="109">
        <v>31</v>
      </c>
      <c r="G358" s="109" t="s">
        <v>1055</v>
      </c>
      <c r="H358" s="109">
        <v>2</v>
      </c>
      <c r="I358" s="109" t="s">
        <v>1055</v>
      </c>
      <c r="J358" s="243">
        <v>0.34</v>
      </c>
    </row>
    <row r="359" spans="1:10" ht="12.75" customHeight="1" x14ac:dyDescent="0.2">
      <c r="A359" s="109" t="s">
        <v>732</v>
      </c>
      <c r="B359" s="109" t="s">
        <v>804</v>
      </c>
      <c r="C359" s="109" t="s">
        <v>805</v>
      </c>
      <c r="D359" s="109">
        <v>12</v>
      </c>
      <c r="E359" s="109" t="s">
        <v>1054</v>
      </c>
      <c r="F359" s="109">
        <v>4</v>
      </c>
      <c r="G359" s="109" t="s">
        <v>1055</v>
      </c>
      <c r="H359" s="109">
        <v>2</v>
      </c>
      <c r="I359" s="109" t="s">
        <v>1055</v>
      </c>
      <c r="J359" s="243">
        <v>2.91</v>
      </c>
    </row>
    <row r="360" spans="1:10" ht="12.75" customHeight="1" x14ac:dyDescent="0.2">
      <c r="A360" s="109" t="s">
        <v>732</v>
      </c>
      <c r="B360" s="109" t="s">
        <v>806</v>
      </c>
      <c r="C360" s="109" t="s">
        <v>807</v>
      </c>
      <c r="D360" s="109">
        <v>12</v>
      </c>
      <c r="E360" s="109" t="s">
        <v>1054</v>
      </c>
      <c r="F360" s="109">
        <v>4</v>
      </c>
      <c r="G360" s="109" t="s">
        <v>1055</v>
      </c>
      <c r="H360" s="109">
        <v>2</v>
      </c>
      <c r="I360" s="109" t="s">
        <v>1055</v>
      </c>
      <c r="J360" s="243">
        <v>0.87</v>
      </c>
    </row>
    <row r="361" spans="1:10" ht="12.75" customHeight="1" x14ac:dyDescent="0.2">
      <c r="A361" s="109" t="s">
        <v>732</v>
      </c>
      <c r="B361" s="109" t="s">
        <v>808</v>
      </c>
      <c r="C361" s="109" t="s">
        <v>809</v>
      </c>
      <c r="D361" s="109">
        <v>12</v>
      </c>
      <c r="E361" s="109" t="s">
        <v>1054</v>
      </c>
      <c r="F361" s="109">
        <v>4</v>
      </c>
      <c r="G361" s="109" t="s">
        <v>1055</v>
      </c>
      <c r="H361" s="109">
        <v>2</v>
      </c>
      <c r="I361" s="109" t="s">
        <v>1055</v>
      </c>
      <c r="J361" s="243">
        <v>0.31</v>
      </c>
    </row>
    <row r="362" spans="1:10" ht="12.75" customHeight="1" x14ac:dyDescent="0.2">
      <c r="A362" s="110" t="s">
        <v>732</v>
      </c>
      <c r="B362" s="110" t="s">
        <v>810</v>
      </c>
      <c r="C362" s="110" t="s">
        <v>811</v>
      </c>
      <c r="D362" s="110">
        <v>12</v>
      </c>
      <c r="E362" s="110" t="s">
        <v>1054</v>
      </c>
      <c r="F362" s="110">
        <v>1</v>
      </c>
      <c r="G362" s="110" t="s">
        <v>152</v>
      </c>
      <c r="H362" s="110">
        <v>1</v>
      </c>
      <c r="I362" s="110" t="s">
        <v>152</v>
      </c>
      <c r="J362" s="244">
        <v>0.27</v>
      </c>
    </row>
    <row r="363" spans="1:10" x14ac:dyDescent="0.2">
      <c r="A363" s="24"/>
      <c r="B363" s="23">
        <f>COUNTA(B320:B362)</f>
        <v>43</v>
      </c>
      <c r="C363" s="23"/>
      <c r="D363" s="24"/>
      <c r="E363" s="24"/>
      <c r="F363" s="23">
        <f>COUNTIF(F320:F362, "&gt;0")</f>
        <v>41</v>
      </c>
      <c r="G363" s="24"/>
      <c r="H363" s="23"/>
      <c r="I363" s="24"/>
      <c r="J363" s="108">
        <f>SUM(J320:J362)</f>
        <v>37.732300000000009</v>
      </c>
    </row>
    <row r="364" spans="1:10" x14ac:dyDescent="0.2">
      <c r="A364" s="24"/>
      <c r="B364" s="23"/>
      <c r="C364" s="23"/>
      <c r="D364" s="24"/>
      <c r="E364" s="24"/>
      <c r="F364" s="23"/>
      <c r="G364" s="24"/>
      <c r="H364" s="23"/>
      <c r="I364" s="24"/>
      <c r="J364" s="108"/>
    </row>
    <row r="365" spans="1:10" ht="12.75" customHeight="1" x14ac:dyDescent="0.2">
      <c r="A365" s="109" t="s">
        <v>812</v>
      </c>
      <c r="B365" s="109" t="s">
        <v>813</v>
      </c>
      <c r="C365" s="109" t="s">
        <v>814</v>
      </c>
      <c r="D365" s="109">
        <v>12</v>
      </c>
      <c r="E365" s="109" t="s">
        <v>1054</v>
      </c>
      <c r="F365" s="109">
        <v>4</v>
      </c>
      <c r="G365" s="109" t="s">
        <v>31</v>
      </c>
      <c r="H365" s="109">
        <v>2</v>
      </c>
      <c r="I365" s="109" t="s">
        <v>31</v>
      </c>
      <c r="J365" s="243">
        <v>0.24</v>
      </c>
    </row>
    <row r="366" spans="1:10" ht="12.75" customHeight="1" x14ac:dyDescent="0.2">
      <c r="A366" s="109" t="s">
        <v>812</v>
      </c>
      <c r="B366" s="109" t="s">
        <v>815</v>
      </c>
      <c r="C366" s="109" t="s">
        <v>816</v>
      </c>
      <c r="D366" s="109">
        <v>12</v>
      </c>
      <c r="E366" s="109" t="s">
        <v>1054</v>
      </c>
      <c r="F366" s="109">
        <v>1</v>
      </c>
      <c r="G366" s="109" t="s">
        <v>152</v>
      </c>
      <c r="H366" s="109">
        <v>1</v>
      </c>
      <c r="I366" s="109" t="s">
        <v>152</v>
      </c>
      <c r="J366" s="243">
        <v>1.1599999999999999</v>
      </c>
    </row>
    <row r="367" spans="1:10" ht="12.75" customHeight="1" x14ac:dyDescent="0.2">
      <c r="A367" s="109" t="s">
        <v>812</v>
      </c>
      <c r="B367" s="109" t="s">
        <v>817</v>
      </c>
      <c r="C367" s="109" t="s">
        <v>818</v>
      </c>
      <c r="D367" s="109">
        <v>12</v>
      </c>
      <c r="E367" s="109" t="s">
        <v>1054</v>
      </c>
      <c r="F367" s="109">
        <v>4</v>
      </c>
      <c r="G367" s="109" t="s">
        <v>1055</v>
      </c>
      <c r="H367" s="109">
        <v>2</v>
      </c>
      <c r="I367" s="109" t="s">
        <v>1055</v>
      </c>
      <c r="J367" s="243">
        <v>0.12</v>
      </c>
    </row>
    <row r="368" spans="1:10" ht="12.75" customHeight="1" x14ac:dyDescent="0.2">
      <c r="A368" s="109" t="s">
        <v>812</v>
      </c>
      <c r="B368" s="109" t="s">
        <v>819</v>
      </c>
      <c r="C368" s="109" t="s">
        <v>820</v>
      </c>
      <c r="D368" s="109">
        <v>12</v>
      </c>
      <c r="E368" s="109" t="s">
        <v>1054</v>
      </c>
      <c r="F368" s="109">
        <v>1</v>
      </c>
      <c r="G368" s="109" t="s">
        <v>152</v>
      </c>
      <c r="H368" s="109">
        <v>1</v>
      </c>
      <c r="I368" s="109" t="s">
        <v>152</v>
      </c>
      <c r="J368" s="243">
        <v>0.69</v>
      </c>
    </row>
    <row r="369" spans="1:10" ht="12.75" customHeight="1" x14ac:dyDescent="0.2">
      <c r="A369" s="109" t="s">
        <v>812</v>
      </c>
      <c r="B369" s="109" t="s">
        <v>821</v>
      </c>
      <c r="C369" s="109" t="s">
        <v>822</v>
      </c>
      <c r="D369" s="109">
        <v>12</v>
      </c>
      <c r="E369" s="109" t="s">
        <v>1054</v>
      </c>
      <c r="F369" s="109">
        <v>4</v>
      </c>
      <c r="G369" s="109" t="s">
        <v>31</v>
      </c>
      <c r="H369" s="109">
        <v>2</v>
      </c>
      <c r="I369" s="109" t="s">
        <v>31</v>
      </c>
      <c r="J369" s="243">
        <v>0.17</v>
      </c>
    </row>
    <row r="370" spans="1:10" ht="12.75" customHeight="1" x14ac:dyDescent="0.2">
      <c r="A370" s="109" t="s">
        <v>812</v>
      </c>
      <c r="B370" s="109" t="s">
        <v>823</v>
      </c>
      <c r="C370" s="109" t="s">
        <v>824</v>
      </c>
      <c r="D370" s="109">
        <v>12</v>
      </c>
      <c r="E370" s="109" t="s">
        <v>1054</v>
      </c>
      <c r="F370" s="109">
        <v>1</v>
      </c>
      <c r="G370" s="109" t="s">
        <v>152</v>
      </c>
      <c r="H370" s="109">
        <v>1</v>
      </c>
      <c r="I370" s="109" t="s">
        <v>152</v>
      </c>
      <c r="J370" s="243">
        <v>1</v>
      </c>
    </row>
    <row r="371" spans="1:10" ht="12.75" customHeight="1" x14ac:dyDescent="0.2">
      <c r="A371" s="109" t="s">
        <v>812</v>
      </c>
      <c r="B371" s="109" t="s">
        <v>825</v>
      </c>
      <c r="C371" s="109" t="s">
        <v>826</v>
      </c>
      <c r="D371" s="109">
        <v>12</v>
      </c>
      <c r="E371" s="109" t="s">
        <v>1054</v>
      </c>
      <c r="F371" s="109">
        <v>1</v>
      </c>
      <c r="G371" s="109" t="s">
        <v>152</v>
      </c>
      <c r="H371" s="109">
        <v>1</v>
      </c>
      <c r="I371" s="109" t="s">
        <v>152</v>
      </c>
      <c r="J371" s="243">
        <v>0.47</v>
      </c>
    </row>
    <row r="372" spans="1:10" ht="12.75" customHeight="1" x14ac:dyDescent="0.2">
      <c r="A372" s="109" t="s">
        <v>812</v>
      </c>
      <c r="B372" s="109" t="s">
        <v>827</v>
      </c>
      <c r="C372" s="109" t="s">
        <v>828</v>
      </c>
      <c r="D372" s="109">
        <v>12</v>
      </c>
      <c r="E372" s="109" t="s">
        <v>1054</v>
      </c>
      <c r="F372" s="109">
        <v>4</v>
      </c>
      <c r="G372" s="109" t="s">
        <v>31</v>
      </c>
      <c r="H372" s="109">
        <v>2</v>
      </c>
      <c r="I372" s="109" t="s">
        <v>31</v>
      </c>
      <c r="J372" s="243">
        <v>0.14000000000000001</v>
      </c>
    </row>
    <row r="373" spans="1:10" ht="12.75" customHeight="1" x14ac:dyDescent="0.2">
      <c r="A373" s="109" t="s">
        <v>812</v>
      </c>
      <c r="B373" s="109" t="s">
        <v>829</v>
      </c>
      <c r="C373" s="109" t="s">
        <v>830</v>
      </c>
      <c r="D373" s="109">
        <v>12</v>
      </c>
      <c r="E373" s="109" t="s">
        <v>1054</v>
      </c>
      <c r="F373" s="109">
        <v>4</v>
      </c>
      <c r="G373" s="109" t="s">
        <v>31</v>
      </c>
      <c r="H373" s="109">
        <v>2</v>
      </c>
      <c r="I373" s="109" t="s">
        <v>31</v>
      </c>
      <c r="J373" s="243">
        <v>0.56999999999999995</v>
      </c>
    </row>
    <row r="374" spans="1:10" ht="12.75" customHeight="1" x14ac:dyDescent="0.2">
      <c r="A374" s="109" t="s">
        <v>812</v>
      </c>
      <c r="B374" s="109" t="s">
        <v>831</v>
      </c>
      <c r="C374" s="109" t="s">
        <v>832</v>
      </c>
      <c r="D374" s="109">
        <v>12</v>
      </c>
      <c r="E374" s="109" t="s">
        <v>1054</v>
      </c>
      <c r="F374" s="109">
        <v>4</v>
      </c>
      <c r="G374" s="109" t="s">
        <v>31</v>
      </c>
      <c r="H374" s="109">
        <v>2</v>
      </c>
      <c r="I374" s="109" t="s">
        <v>31</v>
      </c>
      <c r="J374" s="243">
        <v>0.5</v>
      </c>
    </row>
    <row r="375" spans="1:10" ht="12.75" customHeight="1" x14ac:dyDescent="0.2">
      <c r="A375" s="109" t="s">
        <v>812</v>
      </c>
      <c r="B375" s="109" t="s">
        <v>833</v>
      </c>
      <c r="C375" s="109" t="s">
        <v>834</v>
      </c>
      <c r="D375" s="109">
        <v>12</v>
      </c>
      <c r="E375" s="109" t="s">
        <v>1054</v>
      </c>
      <c r="F375" s="109">
        <v>1</v>
      </c>
      <c r="G375" s="109" t="s">
        <v>152</v>
      </c>
      <c r="H375" s="109">
        <v>1</v>
      </c>
      <c r="I375" s="109" t="s">
        <v>152</v>
      </c>
      <c r="J375" s="243">
        <v>0.3</v>
      </c>
    </row>
    <row r="376" spans="1:10" ht="12.75" customHeight="1" x14ac:dyDescent="0.2">
      <c r="A376" s="109" t="s">
        <v>812</v>
      </c>
      <c r="B376" s="109" t="s">
        <v>835</v>
      </c>
      <c r="C376" s="109" t="s">
        <v>836</v>
      </c>
      <c r="D376" s="109">
        <v>12</v>
      </c>
      <c r="E376" s="109" t="s">
        <v>1054</v>
      </c>
      <c r="F376" s="109">
        <v>1</v>
      </c>
      <c r="G376" s="109" t="s">
        <v>152</v>
      </c>
      <c r="H376" s="109">
        <v>1</v>
      </c>
      <c r="I376" s="109" t="s">
        <v>152</v>
      </c>
      <c r="J376" s="243">
        <v>2.17</v>
      </c>
    </row>
    <row r="377" spans="1:10" ht="12.75" customHeight="1" x14ac:dyDescent="0.2">
      <c r="A377" s="109" t="s">
        <v>812</v>
      </c>
      <c r="B377" s="109" t="s">
        <v>837</v>
      </c>
      <c r="C377" s="109" t="s">
        <v>838</v>
      </c>
      <c r="D377" s="109">
        <v>12</v>
      </c>
      <c r="E377" s="109" t="s">
        <v>1054</v>
      </c>
      <c r="F377" s="109">
        <v>4</v>
      </c>
      <c r="G377" s="109" t="s">
        <v>31</v>
      </c>
      <c r="H377" s="109">
        <v>2</v>
      </c>
      <c r="I377" s="109" t="s">
        <v>31</v>
      </c>
      <c r="J377" s="243">
        <v>0.88</v>
      </c>
    </row>
    <row r="378" spans="1:10" ht="12.75" customHeight="1" x14ac:dyDescent="0.2">
      <c r="A378" s="109" t="s">
        <v>812</v>
      </c>
      <c r="B378" s="109" t="s">
        <v>839</v>
      </c>
      <c r="C378" s="109" t="s">
        <v>840</v>
      </c>
      <c r="D378" s="109">
        <v>12</v>
      </c>
      <c r="E378" s="109" t="s">
        <v>1054</v>
      </c>
      <c r="F378" s="109">
        <v>1</v>
      </c>
      <c r="G378" s="109" t="s">
        <v>152</v>
      </c>
      <c r="H378" s="109">
        <v>1</v>
      </c>
      <c r="I378" s="109" t="s">
        <v>152</v>
      </c>
      <c r="J378" s="243">
        <v>2.1</v>
      </c>
    </row>
    <row r="379" spans="1:10" ht="12.75" customHeight="1" x14ac:dyDescent="0.2">
      <c r="A379" s="109" t="s">
        <v>812</v>
      </c>
      <c r="B379" s="109" t="s">
        <v>841</v>
      </c>
      <c r="C379" s="109" t="s">
        <v>842</v>
      </c>
      <c r="D379" s="109">
        <v>12</v>
      </c>
      <c r="E379" s="109" t="s">
        <v>1054</v>
      </c>
      <c r="F379" s="109">
        <v>1</v>
      </c>
      <c r="G379" s="109" t="s">
        <v>152</v>
      </c>
      <c r="H379" s="109">
        <v>1</v>
      </c>
      <c r="I379" s="109" t="s">
        <v>152</v>
      </c>
      <c r="J379" s="243">
        <v>0.97</v>
      </c>
    </row>
    <row r="380" spans="1:10" ht="12.75" customHeight="1" x14ac:dyDescent="0.2">
      <c r="A380" s="109" t="s">
        <v>812</v>
      </c>
      <c r="B380" s="109" t="s">
        <v>843</v>
      </c>
      <c r="C380" s="109" t="s">
        <v>844</v>
      </c>
      <c r="D380" s="109">
        <v>12</v>
      </c>
      <c r="E380" s="109" t="s">
        <v>1054</v>
      </c>
      <c r="F380" s="109">
        <v>1</v>
      </c>
      <c r="G380" s="109" t="s">
        <v>152</v>
      </c>
      <c r="H380" s="109">
        <v>1</v>
      </c>
      <c r="I380" s="109" t="s">
        <v>152</v>
      </c>
      <c r="J380" s="243">
        <v>2.13</v>
      </c>
    </row>
    <row r="381" spans="1:10" ht="12.75" customHeight="1" x14ac:dyDescent="0.2">
      <c r="A381" s="109" t="s">
        <v>812</v>
      </c>
      <c r="B381" s="109" t="s">
        <v>845</v>
      </c>
      <c r="C381" s="109" t="s">
        <v>846</v>
      </c>
      <c r="D381" s="109">
        <v>12</v>
      </c>
      <c r="E381" s="109" t="s">
        <v>1054</v>
      </c>
      <c r="F381" s="109">
        <v>1</v>
      </c>
      <c r="G381" s="109" t="s">
        <v>152</v>
      </c>
      <c r="H381" s="109">
        <v>1</v>
      </c>
      <c r="I381" s="109" t="s">
        <v>152</v>
      </c>
      <c r="J381" s="243">
        <v>1</v>
      </c>
    </row>
    <row r="382" spans="1:10" ht="12.75" customHeight="1" x14ac:dyDescent="0.2">
      <c r="A382" s="109" t="s">
        <v>812</v>
      </c>
      <c r="B382" s="109" t="s">
        <v>847</v>
      </c>
      <c r="C382" s="109" t="s">
        <v>848</v>
      </c>
      <c r="D382" s="109">
        <v>12</v>
      </c>
      <c r="E382" s="109" t="s">
        <v>1054</v>
      </c>
      <c r="F382" s="109">
        <v>1</v>
      </c>
      <c r="G382" s="109" t="s">
        <v>152</v>
      </c>
      <c r="H382" s="109">
        <v>1</v>
      </c>
      <c r="I382" s="109" t="s">
        <v>152</v>
      </c>
      <c r="J382" s="243">
        <v>0.64</v>
      </c>
    </row>
    <row r="383" spans="1:10" ht="12.75" customHeight="1" x14ac:dyDescent="0.2">
      <c r="A383" s="109" t="s">
        <v>812</v>
      </c>
      <c r="B383" s="109" t="s">
        <v>849</v>
      </c>
      <c r="C383" s="109" t="s">
        <v>850</v>
      </c>
      <c r="D383" s="109">
        <v>12</v>
      </c>
      <c r="E383" s="109" t="s">
        <v>1054</v>
      </c>
      <c r="F383" s="109">
        <v>1</v>
      </c>
      <c r="G383" s="109" t="s">
        <v>152</v>
      </c>
      <c r="H383" s="109">
        <v>1</v>
      </c>
      <c r="I383" s="109" t="s">
        <v>152</v>
      </c>
      <c r="J383" s="243">
        <v>0.75</v>
      </c>
    </row>
    <row r="384" spans="1:10" ht="12.75" customHeight="1" x14ac:dyDescent="0.2">
      <c r="A384" s="109" t="s">
        <v>812</v>
      </c>
      <c r="B384" s="109" t="s">
        <v>851</v>
      </c>
      <c r="C384" s="109" t="s">
        <v>852</v>
      </c>
      <c r="D384" s="109">
        <v>12</v>
      </c>
      <c r="E384" s="109" t="s">
        <v>1054</v>
      </c>
      <c r="F384" s="109">
        <v>4</v>
      </c>
      <c r="G384" s="109" t="s">
        <v>31</v>
      </c>
      <c r="H384" s="109">
        <v>2</v>
      </c>
      <c r="I384" s="109" t="s">
        <v>31</v>
      </c>
      <c r="J384" s="243">
        <v>0.98</v>
      </c>
    </row>
    <row r="385" spans="1:10" ht="12.75" customHeight="1" x14ac:dyDescent="0.2">
      <c r="A385" s="109" t="s">
        <v>812</v>
      </c>
      <c r="B385" s="109" t="s">
        <v>853</v>
      </c>
      <c r="C385" s="109" t="s">
        <v>854</v>
      </c>
      <c r="D385" s="109">
        <v>12</v>
      </c>
      <c r="E385" s="109" t="s">
        <v>1054</v>
      </c>
      <c r="F385" s="109">
        <v>1</v>
      </c>
      <c r="G385" s="109" t="s">
        <v>152</v>
      </c>
      <c r="H385" s="109">
        <v>1</v>
      </c>
      <c r="I385" s="109" t="s">
        <v>152</v>
      </c>
      <c r="J385" s="243">
        <v>1.2</v>
      </c>
    </row>
    <row r="386" spans="1:10" ht="12.75" customHeight="1" x14ac:dyDescent="0.2">
      <c r="A386" s="109" t="s">
        <v>812</v>
      </c>
      <c r="B386" s="109" t="s">
        <v>855</v>
      </c>
      <c r="C386" s="109" t="s">
        <v>856</v>
      </c>
      <c r="D386" s="109">
        <v>12</v>
      </c>
      <c r="E386" s="109" t="s">
        <v>1054</v>
      </c>
      <c r="F386" s="109">
        <v>1</v>
      </c>
      <c r="G386" s="109" t="s">
        <v>152</v>
      </c>
      <c r="H386" s="109">
        <v>1</v>
      </c>
      <c r="I386" s="109" t="s">
        <v>152</v>
      </c>
      <c r="J386" s="243">
        <v>0.7</v>
      </c>
    </row>
    <row r="387" spans="1:10" ht="12.75" customHeight="1" x14ac:dyDescent="0.2">
      <c r="A387" s="109" t="s">
        <v>812</v>
      </c>
      <c r="B387" s="109" t="s">
        <v>857</v>
      </c>
      <c r="C387" s="109" t="s">
        <v>858</v>
      </c>
      <c r="D387" s="109">
        <v>12</v>
      </c>
      <c r="E387" s="109" t="s">
        <v>1054</v>
      </c>
      <c r="F387" s="109">
        <v>4</v>
      </c>
      <c r="G387" s="109" t="s">
        <v>31</v>
      </c>
      <c r="H387" s="109">
        <v>2</v>
      </c>
      <c r="I387" s="109" t="s">
        <v>31</v>
      </c>
      <c r="J387" s="243">
        <v>0.71</v>
      </c>
    </row>
    <row r="388" spans="1:10" ht="12.75" customHeight="1" x14ac:dyDescent="0.2">
      <c r="A388" s="109" t="s">
        <v>812</v>
      </c>
      <c r="B388" s="109" t="s">
        <v>859</v>
      </c>
      <c r="C388" s="109" t="s">
        <v>860</v>
      </c>
      <c r="D388" s="109">
        <v>12</v>
      </c>
      <c r="E388" s="109" t="s">
        <v>1054</v>
      </c>
      <c r="F388" s="109">
        <v>4</v>
      </c>
      <c r="G388" s="109" t="s">
        <v>31</v>
      </c>
      <c r="H388" s="109">
        <v>2</v>
      </c>
      <c r="I388" s="109" t="s">
        <v>31</v>
      </c>
      <c r="J388" s="243">
        <v>0.19</v>
      </c>
    </row>
    <row r="389" spans="1:10" ht="12.75" customHeight="1" x14ac:dyDescent="0.2">
      <c r="A389" s="109" t="s">
        <v>812</v>
      </c>
      <c r="B389" s="109" t="s">
        <v>861</v>
      </c>
      <c r="C389" s="109" t="s">
        <v>862</v>
      </c>
      <c r="D389" s="109">
        <v>12</v>
      </c>
      <c r="E389" s="109" t="s">
        <v>1054</v>
      </c>
      <c r="F389" s="109">
        <v>4</v>
      </c>
      <c r="G389" s="109" t="s">
        <v>31</v>
      </c>
      <c r="H389" s="109">
        <v>2</v>
      </c>
      <c r="I389" s="109" t="s">
        <v>31</v>
      </c>
      <c r="J389" s="243">
        <v>0.65</v>
      </c>
    </row>
    <row r="390" spans="1:10" ht="12.75" customHeight="1" x14ac:dyDescent="0.2">
      <c r="A390" s="109" t="s">
        <v>812</v>
      </c>
      <c r="B390" s="109" t="s">
        <v>863</v>
      </c>
      <c r="C390" s="109" t="s">
        <v>620</v>
      </c>
      <c r="D390" s="109">
        <v>12</v>
      </c>
      <c r="E390" s="109" t="s">
        <v>1054</v>
      </c>
      <c r="F390" s="109">
        <v>1</v>
      </c>
      <c r="G390" s="109" t="s">
        <v>152</v>
      </c>
      <c r="H390" s="109">
        <v>1</v>
      </c>
      <c r="I390" s="109" t="s">
        <v>152</v>
      </c>
      <c r="J390" s="243">
        <v>1.57</v>
      </c>
    </row>
    <row r="391" spans="1:10" ht="12.75" customHeight="1" x14ac:dyDescent="0.2">
      <c r="A391" s="109" t="s">
        <v>812</v>
      </c>
      <c r="B391" s="109" t="s">
        <v>864</v>
      </c>
      <c r="C391" s="109" t="s">
        <v>865</v>
      </c>
      <c r="D391" s="109">
        <v>12</v>
      </c>
      <c r="E391" s="109" t="s">
        <v>1054</v>
      </c>
      <c r="F391" s="109">
        <v>4</v>
      </c>
      <c r="G391" s="109" t="s">
        <v>31</v>
      </c>
      <c r="H391" s="109">
        <v>2</v>
      </c>
      <c r="I391" s="109" t="s">
        <v>31</v>
      </c>
      <c r="J391" s="243">
        <v>0.88</v>
      </c>
    </row>
    <row r="392" spans="1:10" ht="12.75" customHeight="1" x14ac:dyDescent="0.2">
      <c r="A392" s="109" t="s">
        <v>812</v>
      </c>
      <c r="B392" s="109" t="s">
        <v>866</v>
      </c>
      <c r="C392" s="109" t="s">
        <v>867</v>
      </c>
      <c r="D392" s="109">
        <v>12</v>
      </c>
      <c r="E392" s="109" t="s">
        <v>1054</v>
      </c>
      <c r="F392" s="109">
        <v>1</v>
      </c>
      <c r="G392" s="109" t="s">
        <v>152</v>
      </c>
      <c r="H392" s="109">
        <v>1</v>
      </c>
      <c r="I392" s="109" t="s">
        <v>152</v>
      </c>
      <c r="J392" s="243">
        <v>2.38</v>
      </c>
    </row>
    <row r="393" spans="1:10" ht="12.75" customHeight="1" x14ac:dyDescent="0.2">
      <c r="A393" s="109" t="s">
        <v>812</v>
      </c>
      <c r="B393" s="109" t="s">
        <v>868</v>
      </c>
      <c r="C393" s="109" t="s">
        <v>869</v>
      </c>
      <c r="D393" s="109">
        <v>12</v>
      </c>
      <c r="E393" s="109" t="s">
        <v>1054</v>
      </c>
      <c r="F393" s="109">
        <v>1</v>
      </c>
      <c r="G393" s="109" t="s">
        <v>152</v>
      </c>
      <c r="H393" s="109">
        <v>1</v>
      </c>
      <c r="I393" s="109" t="s">
        <v>152</v>
      </c>
      <c r="J393" s="243">
        <v>1.0900000000000001</v>
      </c>
    </row>
    <row r="394" spans="1:10" ht="12.75" customHeight="1" x14ac:dyDescent="0.2">
      <c r="A394" s="109" t="s">
        <v>812</v>
      </c>
      <c r="B394" s="109" t="s">
        <v>870</v>
      </c>
      <c r="C394" s="109" t="s">
        <v>871</v>
      </c>
      <c r="D394" s="109">
        <v>12</v>
      </c>
      <c r="E394" s="109" t="s">
        <v>1054</v>
      </c>
      <c r="F394" s="109">
        <v>1</v>
      </c>
      <c r="G394" s="109" t="s">
        <v>152</v>
      </c>
      <c r="H394" s="109">
        <v>1</v>
      </c>
      <c r="I394" s="109" t="s">
        <v>152</v>
      </c>
      <c r="J394" s="243">
        <v>0.22</v>
      </c>
    </row>
    <row r="395" spans="1:10" ht="12.75" customHeight="1" x14ac:dyDescent="0.2">
      <c r="A395" s="109" t="s">
        <v>812</v>
      </c>
      <c r="B395" s="109" t="s">
        <v>872</v>
      </c>
      <c r="C395" s="109" t="s">
        <v>873</v>
      </c>
      <c r="D395" s="109">
        <v>12</v>
      </c>
      <c r="E395" s="109" t="s">
        <v>1054</v>
      </c>
      <c r="F395" s="109">
        <v>4</v>
      </c>
      <c r="G395" s="109" t="s">
        <v>31</v>
      </c>
      <c r="H395" s="109">
        <v>2</v>
      </c>
      <c r="I395" s="109" t="s">
        <v>31</v>
      </c>
      <c r="J395" s="243">
        <v>0.47</v>
      </c>
    </row>
    <row r="396" spans="1:10" ht="12.75" customHeight="1" x14ac:dyDescent="0.2">
      <c r="A396" s="109" t="s">
        <v>812</v>
      </c>
      <c r="B396" s="109" t="s">
        <v>874</v>
      </c>
      <c r="C396" s="109" t="s">
        <v>875</v>
      </c>
      <c r="D396" s="109">
        <v>12</v>
      </c>
      <c r="E396" s="109" t="s">
        <v>1054</v>
      </c>
      <c r="F396" s="109">
        <v>4</v>
      </c>
      <c r="G396" s="109" t="s">
        <v>31</v>
      </c>
      <c r="H396" s="109">
        <v>2</v>
      </c>
      <c r="I396" s="109" t="s">
        <v>31</v>
      </c>
      <c r="J396" s="243">
        <v>1.04</v>
      </c>
    </row>
    <row r="397" spans="1:10" ht="12.75" customHeight="1" x14ac:dyDescent="0.2">
      <c r="A397" s="109" t="s">
        <v>812</v>
      </c>
      <c r="B397" s="109" t="s">
        <v>876</v>
      </c>
      <c r="C397" s="109" t="s">
        <v>877</v>
      </c>
      <c r="D397" s="109">
        <v>12</v>
      </c>
      <c r="E397" s="109" t="s">
        <v>1054</v>
      </c>
      <c r="F397" s="109">
        <v>4</v>
      </c>
      <c r="G397" s="109" t="s">
        <v>31</v>
      </c>
      <c r="H397" s="109">
        <v>2</v>
      </c>
      <c r="I397" s="109" t="s">
        <v>31</v>
      </c>
      <c r="J397" s="243">
        <v>3.3</v>
      </c>
    </row>
    <row r="398" spans="1:10" ht="12.75" customHeight="1" x14ac:dyDescent="0.2">
      <c r="A398" s="110" t="s">
        <v>812</v>
      </c>
      <c r="B398" s="110" t="s">
        <v>878</v>
      </c>
      <c r="C398" s="110" t="s">
        <v>879</v>
      </c>
      <c r="D398" s="110">
        <v>12</v>
      </c>
      <c r="E398" s="110" t="s">
        <v>1054</v>
      </c>
      <c r="F398" s="110">
        <v>4</v>
      </c>
      <c r="G398" s="110" t="s">
        <v>31</v>
      </c>
      <c r="H398" s="110">
        <v>2</v>
      </c>
      <c r="I398" s="110" t="s">
        <v>31</v>
      </c>
      <c r="J398" s="244">
        <v>0.3</v>
      </c>
    </row>
    <row r="399" spans="1:10" x14ac:dyDescent="0.2">
      <c r="A399" s="24"/>
      <c r="B399" s="23">
        <f>COUNTA(B365:B398)</f>
        <v>34</v>
      </c>
      <c r="C399" s="23"/>
      <c r="D399" s="24"/>
      <c r="E399" s="24"/>
      <c r="F399" s="23">
        <f>COUNTIF(F365:F398, "&gt;0")</f>
        <v>34</v>
      </c>
      <c r="G399" s="24"/>
      <c r="H399" s="23"/>
      <c r="I399" s="24"/>
      <c r="J399" s="108">
        <f>SUM(J365:J398)</f>
        <v>31.679999999999996</v>
      </c>
    </row>
    <row r="400" spans="1:10" x14ac:dyDescent="0.2">
      <c r="A400" s="24"/>
      <c r="B400" s="23"/>
      <c r="C400" s="23"/>
      <c r="D400" s="24"/>
      <c r="E400" s="24"/>
      <c r="F400" s="23"/>
      <c r="G400" s="24"/>
      <c r="H400" s="23"/>
      <c r="I400" s="24"/>
      <c r="J400" s="108"/>
    </row>
    <row r="401" spans="1:10" ht="12.75" customHeight="1" x14ac:dyDescent="0.2">
      <c r="A401" s="109" t="s">
        <v>880</v>
      </c>
      <c r="B401" s="109" t="s">
        <v>881</v>
      </c>
      <c r="C401" s="109" t="s">
        <v>882</v>
      </c>
      <c r="D401" s="109">
        <v>12</v>
      </c>
      <c r="E401" s="109" t="s">
        <v>1054</v>
      </c>
      <c r="F401" s="109">
        <v>4</v>
      </c>
      <c r="G401" s="109" t="s">
        <v>1055</v>
      </c>
      <c r="H401" s="109">
        <v>2</v>
      </c>
      <c r="I401" s="109" t="s">
        <v>1055</v>
      </c>
      <c r="J401" s="243">
        <v>0.5</v>
      </c>
    </row>
    <row r="402" spans="1:10" ht="12.75" customHeight="1" x14ac:dyDescent="0.2">
      <c r="A402" s="109" t="s">
        <v>880</v>
      </c>
      <c r="B402" s="109" t="s">
        <v>883</v>
      </c>
      <c r="C402" s="109" t="s">
        <v>884</v>
      </c>
      <c r="D402" s="109">
        <v>12</v>
      </c>
      <c r="E402" s="109" t="s">
        <v>1054</v>
      </c>
      <c r="F402" s="109">
        <v>1</v>
      </c>
      <c r="G402" s="109" t="s">
        <v>152</v>
      </c>
      <c r="H402" s="109">
        <v>1</v>
      </c>
      <c r="I402" s="109" t="s">
        <v>152</v>
      </c>
      <c r="J402" s="243">
        <v>0.22</v>
      </c>
    </row>
    <row r="403" spans="1:10" ht="12.75" customHeight="1" x14ac:dyDescent="0.2">
      <c r="A403" s="109" t="s">
        <v>880</v>
      </c>
      <c r="B403" s="109" t="s">
        <v>885</v>
      </c>
      <c r="C403" s="109" t="s">
        <v>886</v>
      </c>
      <c r="D403" s="109">
        <v>12</v>
      </c>
      <c r="E403" s="109" t="s">
        <v>1054</v>
      </c>
      <c r="F403" s="109">
        <v>1</v>
      </c>
      <c r="G403" s="109" t="s">
        <v>31</v>
      </c>
      <c r="H403" s="109">
        <v>1</v>
      </c>
      <c r="I403" s="109" t="s">
        <v>31</v>
      </c>
      <c r="J403" s="243">
        <v>0.33</v>
      </c>
    </row>
    <row r="404" spans="1:10" ht="12.75" customHeight="1" x14ac:dyDescent="0.2">
      <c r="A404" s="109" t="s">
        <v>880</v>
      </c>
      <c r="B404" s="109" t="s">
        <v>887</v>
      </c>
      <c r="C404" s="109" t="s">
        <v>888</v>
      </c>
      <c r="D404" s="109">
        <v>12</v>
      </c>
      <c r="E404" s="109" t="s">
        <v>1054</v>
      </c>
      <c r="F404" s="109">
        <v>1</v>
      </c>
      <c r="G404" s="109" t="s">
        <v>152</v>
      </c>
      <c r="H404" s="109">
        <v>1</v>
      </c>
      <c r="I404" s="109" t="s">
        <v>152</v>
      </c>
      <c r="J404" s="243">
        <v>0.38</v>
      </c>
    </row>
    <row r="405" spans="1:10" ht="12.75" customHeight="1" x14ac:dyDescent="0.2">
      <c r="A405" s="109" t="s">
        <v>880</v>
      </c>
      <c r="B405" s="109" t="s">
        <v>889</v>
      </c>
      <c r="C405" s="109" t="s">
        <v>210</v>
      </c>
      <c r="D405" s="109">
        <v>12</v>
      </c>
      <c r="E405" s="109" t="s">
        <v>1054</v>
      </c>
      <c r="F405" s="109">
        <v>1</v>
      </c>
      <c r="G405" s="109" t="s">
        <v>31</v>
      </c>
      <c r="H405" s="109">
        <v>1</v>
      </c>
      <c r="I405" s="109" t="s">
        <v>31</v>
      </c>
      <c r="J405" s="243">
        <v>0.19</v>
      </c>
    </row>
    <row r="406" spans="1:10" ht="12.75" customHeight="1" x14ac:dyDescent="0.2">
      <c r="A406" s="109" t="s">
        <v>880</v>
      </c>
      <c r="B406" s="109" t="s">
        <v>890</v>
      </c>
      <c r="C406" s="109" t="s">
        <v>891</v>
      </c>
      <c r="D406" s="109">
        <v>12</v>
      </c>
      <c r="E406" s="109" t="s">
        <v>1054</v>
      </c>
      <c r="F406" s="109">
        <v>4</v>
      </c>
      <c r="G406" s="109" t="s">
        <v>1055</v>
      </c>
      <c r="H406" s="109">
        <v>2</v>
      </c>
      <c r="I406" s="109" t="s">
        <v>1055</v>
      </c>
      <c r="J406" s="243">
        <v>0.25</v>
      </c>
    </row>
    <row r="407" spans="1:10" ht="12.75" customHeight="1" x14ac:dyDescent="0.2">
      <c r="A407" s="109" t="s">
        <v>880</v>
      </c>
      <c r="B407" s="109" t="s">
        <v>892</v>
      </c>
      <c r="C407" s="109" t="s">
        <v>893</v>
      </c>
      <c r="D407" s="109">
        <v>12</v>
      </c>
      <c r="E407" s="109" t="s">
        <v>1054</v>
      </c>
      <c r="F407" s="109">
        <v>1</v>
      </c>
      <c r="G407" s="109" t="s">
        <v>31</v>
      </c>
      <c r="H407" s="109">
        <v>1</v>
      </c>
      <c r="I407" s="109" t="s">
        <v>31</v>
      </c>
      <c r="J407" s="243">
        <v>0.19</v>
      </c>
    </row>
    <row r="408" spans="1:10" ht="12.75" customHeight="1" x14ac:dyDescent="0.2">
      <c r="A408" s="109" t="s">
        <v>880</v>
      </c>
      <c r="B408" s="109" t="s">
        <v>894</v>
      </c>
      <c r="C408" s="109" t="s">
        <v>895</v>
      </c>
      <c r="D408" s="109">
        <v>12</v>
      </c>
      <c r="E408" s="109" t="s">
        <v>1054</v>
      </c>
      <c r="F408" s="109">
        <v>1</v>
      </c>
      <c r="G408" s="109" t="s">
        <v>152</v>
      </c>
      <c r="H408" s="109">
        <v>1</v>
      </c>
      <c r="I408" s="109" t="s">
        <v>152</v>
      </c>
      <c r="J408" s="243">
        <v>0.55000000000000004</v>
      </c>
    </row>
    <row r="409" spans="1:10" ht="12.75" customHeight="1" x14ac:dyDescent="0.2">
      <c r="A409" s="109" t="s">
        <v>880</v>
      </c>
      <c r="B409" s="109" t="s">
        <v>896</v>
      </c>
      <c r="C409" s="109" t="s">
        <v>897</v>
      </c>
      <c r="D409" s="109">
        <v>12</v>
      </c>
      <c r="E409" s="109" t="s">
        <v>1054</v>
      </c>
      <c r="F409" s="109">
        <v>1</v>
      </c>
      <c r="G409" s="109" t="s">
        <v>31</v>
      </c>
      <c r="H409" s="109">
        <v>1</v>
      </c>
      <c r="I409" s="109" t="s">
        <v>31</v>
      </c>
      <c r="J409" s="243">
        <v>1.73</v>
      </c>
    </row>
    <row r="410" spans="1:10" ht="12.75" customHeight="1" x14ac:dyDescent="0.2">
      <c r="A410" s="109" t="s">
        <v>880</v>
      </c>
      <c r="B410" s="109" t="s">
        <v>898</v>
      </c>
      <c r="C410" s="109" t="s">
        <v>899</v>
      </c>
      <c r="D410" s="109">
        <v>12</v>
      </c>
      <c r="E410" s="109" t="s">
        <v>1054</v>
      </c>
      <c r="F410" s="109">
        <v>1</v>
      </c>
      <c r="G410" s="109" t="s">
        <v>31</v>
      </c>
      <c r="H410" s="109">
        <v>1</v>
      </c>
      <c r="I410" s="109" t="s">
        <v>31</v>
      </c>
      <c r="J410" s="243">
        <v>0.19</v>
      </c>
    </row>
    <row r="411" spans="1:10" ht="12.75" customHeight="1" x14ac:dyDescent="0.2">
      <c r="A411" s="109" t="s">
        <v>880</v>
      </c>
      <c r="B411" s="109" t="s">
        <v>900</v>
      </c>
      <c r="C411" s="109" t="s">
        <v>901</v>
      </c>
      <c r="D411" s="109">
        <v>12</v>
      </c>
      <c r="E411" s="109" t="s">
        <v>1054</v>
      </c>
      <c r="F411" s="109">
        <v>1</v>
      </c>
      <c r="G411" s="109" t="s">
        <v>31</v>
      </c>
      <c r="H411" s="109">
        <v>1</v>
      </c>
      <c r="I411" s="109" t="s">
        <v>31</v>
      </c>
      <c r="J411" s="243">
        <v>0.23</v>
      </c>
    </row>
    <row r="412" spans="1:10" ht="12.75" customHeight="1" x14ac:dyDescent="0.2">
      <c r="A412" s="109" t="s">
        <v>880</v>
      </c>
      <c r="B412" s="109" t="s">
        <v>902</v>
      </c>
      <c r="C412" s="109" t="s">
        <v>903</v>
      </c>
      <c r="D412" s="109">
        <v>12</v>
      </c>
      <c r="E412" s="109" t="s">
        <v>1054</v>
      </c>
      <c r="F412" s="109">
        <v>1</v>
      </c>
      <c r="G412" s="109" t="s">
        <v>152</v>
      </c>
      <c r="H412" s="109">
        <v>1</v>
      </c>
      <c r="I412" s="109" t="s">
        <v>152</v>
      </c>
      <c r="J412" s="243">
        <v>0.16</v>
      </c>
    </row>
    <row r="413" spans="1:10" ht="12.75" customHeight="1" x14ac:dyDescent="0.2">
      <c r="A413" s="109" t="s">
        <v>880</v>
      </c>
      <c r="B413" s="109" t="s">
        <v>904</v>
      </c>
      <c r="C413" s="109" t="s">
        <v>905</v>
      </c>
      <c r="D413" s="109">
        <v>12</v>
      </c>
      <c r="E413" s="109" t="s">
        <v>1054</v>
      </c>
      <c r="F413" s="109">
        <v>1</v>
      </c>
      <c r="G413" s="109" t="s">
        <v>152</v>
      </c>
      <c r="H413" s="109">
        <v>1</v>
      </c>
      <c r="I413" s="109" t="s">
        <v>152</v>
      </c>
      <c r="J413" s="243">
        <v>0</v>
      </c>
    </row>
    <row r="414" spans="1:10" ht="12.75" customHeight="1" x14ac:dyDescent="0.2">
      <c r="A414" s="109" t="s">
        <v>880</v>
      </c>
      <c r="B414" s="109" t="s">
        <v>906</v>
      </c>
      <c r="C414" s="109" t="s">
        <v>907</v>
      </c>
      <c r="D414" s="109">
        <v>12</v>
      </c>
      <c r="E414" s="109" t="s">
        <v>1054</v>
      </c>
      <c r="F414" s="109">
        <v>1</v>
      </c>
      <c r="G414" s="109" t="s">
        <v>152</v>
      </c>
      <c r="H414" s="109">
        <v>1</v>
      </c>
      <c r="I414" s="109" t="s">
        <v>152</v>
      </c>
      <c r="J414" s="243">
        <v>0.4</v>
      </c>
    </row>
    <row r="415" spans="1:10" ht="12.75" customHeight="1" x14ac:dyDescent="0.2">
      <c r="A415" s="109" t="s">
        <v>880</v>
      </c>
      <c r="B415" s="109" t="s">
        <v>908</v>
      </c>
      <c r="C415" s="109" t="s">
        <v>909</v>
      </c>
      <c r="D415" s="109">
        <v>12</v>
      </c>
      <c r="E415" s="109" t="s">
        <v>1054</v>
      </c>
      <c r="F415" s="109">
        <v>1</v>
      </c>
      <c r="G415" s="109" t="s">
        <v>152</v>
      </c>
      <c r="H415" s="109">
        <v>1</v>
      </c>
      <c r="I415" s="109" t="s">
        <v>152</v>
      </c>
      <c r="J415" s="243">
        <v>2.11</v>
      </c>
    </row>
    <row r="416" spans="1:10" ht="12.75" customHeight="1" x14ac:dyDescent="0.2">
      <c r="A416" s="109" t="s">
        <v>880</v>
      </c>
      <c r="B416" s="109" t="s">
        <v>910</v>
      </c>
      <c r="C416" s="109" t="s">
        <v>911</v>
      </c>
      <c r="D416" s="109">
        <v>12</v>
      </c>
      <c r="E416" s="109" t="s">
        <v>1054</v>
      </c>
      <c r="F416" s="109">
        <v>1</v>
      </c>
      <c r="G416" s="109" t="s">
        <v>31</v>
      </c>
      <c r="H416" s="109">
        <v>1</v>
      </c>
      <c r="I416" s="109" t="s">
        <v>31</v>
      </c>
      <c r="J416" s="243">
        <v>1.38</v>
      </c>
    </row>
    <row r="417" spans="1:10" ht="12.75" customHeight="1" x14ac:dyDescent="0.2">
      <c r="A417" s="109" t="s">
        <v>880</v>
      </c>
      <c r="B417" s="109" t="s">
        <v>912</v>
      </c>
      <c r="C417" s="109" t="s">
        <v>913</v>
      </c>
      <c r="D417" s="109">
        <v>12</v>
      </c>
      <c r="E417" s="109" t="s">
        <v>1054</v>
      </c>
      <c r="F417" s="109">
        <v>1</v>
      </c>
      <c r="G417" s="109" t="s">
        <v>152</v>
      </c>
      <c r="H417" s="109">
        <v>1</v>
      </c>
      <c r="I417" s="109" t="s">
        <v>152</v>
      </c>
      <c r="J417" s="243">
        <v>1.1299999999999999</v>
      </c>
    </row>
    <row r="418" spans="1:10" ht="12.75" customHeight="1" x14ac:dyDescent="0.2">
      <c r="A418" s="109" t="s">
        <v>880</v>
      </c>
      <c r="B418" s="109" t="s">
        <v>914</v>
      </c>
      <c r="C418" s="109" t="s">
        <v>915</v>
      </c>
      <c r="D418" s="109">
        <v>12</v>
      </c>
      <c r="E418" s="109" t="s">
        <v>1054</v>
      </c>
      <c r="F418" s="109">
        <v>1</v>
      </c>
      <c r="G418" s="109" t="s">
        <v>31</v>
      </c>
      <c r="H418" s="109">
        <v>1</v>
      </c>
      <c r="I418" s="109" t="s">
        <v>31</v>
      </c>
      <c r="J418" s="243">
        <v>0.27</v>
      </c>
    </row>
    <row r="419" spans="1:10" ht="12.75" customHeight="1" x14ac:dyDescent="0.2">
      <c r="A419" s="109" t="s">
        <v>880</v>
      </c>
      <c r="B419" s="109" t="s">
        <v>916</v>
      </c>
      <c r="C419" s="109" t="s">
        <v>917</v>
      </c>
      <c r="D419" s="109">
        <v>12</v>
      </c>
      <c r="E419" s="109" t="s">
        <v>1054</v>
      </c>
      <c r="F419" s="109">
        <v>1</v>
      </c>
      <c r="G419" s="109" t="s">
        <v>152</v>
      </c>
      <c r="H419" s="109">
        <v>1</v>
      </c>
      <c r="I419" s="109" t="s">
        <v>152</v>
      </c>
      <c r="J419" s="243">
        <v>0</v>
      </c>
    </row>
    <row r="420" spans="1:10" ht="12.75" customHeight="1" x14ac:dyDescent="0.2">
      <c r="A420" s="109" t="s">
        <v>880</v>
      </c>
      <c r="B420" s="109" t="s">
        <v>918</v>
      </c>
      <c r="C420" s="109" t="s">
        <v>919</v>
      </c>
      <c r="D420" s="109">
        <v>12</v>
      </c>
      <c r="E420" s="109" t="s">
        <v>1054</v>
      </c>
      <c r="F420" s="109">
        <v>1</v>
      </c>
      <c r="G420" s="109" t="s">
        <v>31</v>
      </c>
      <c r="H420" s="109">
        <v>1</v>
      </c>
      <c r="I420" s="109" t="s">
        <v>31</v>
      </c>
      <c r="J420" s="243">
        <v>0.46</v>
      </c>
    </row>
    <row r="421" spans="1:10" ht="12.75" customHeight="1" x14ac:dyDescent="0.2">
      <c r="A421" s="109" t="s">
        <v>880</v>
      </c>
      <c r="B421" s="109" t="s">
        <v>920</v>
      </c>
      <c r="C421" s="109" t="s">
        <v>921</v>
      </c>
      <c r="D421" s="109">
        <v>12</v>
      </c>
      <c r="E421" s="109" t="s">
        <v>1054</v>
      </c>
      <c r="F421" s="109">
        <v>1</v>
      </c>
      <c r="G421" s="109" t="s">
        <v>152</v>
      </c>
      <c r="H421" s="109">
        <v>1</v>
      </c>
      <c r="I421" s="109" t="s">
        <v>152</v>
      </c>
      <c r="J421" s="243">
        <v>0.54</v>
      </c>
    </row>
    <row r="422" spans="1:10" ht="12.75" customHeight="1" x14ac:dyDescent="0.2">
      <c r="A422" s="109" t="s">
        <v>880</v>
      </c>
      <c r="B422" s="109" t="s">
        <v>922</v>
      </c>
      <c r="C422" s="109" t="s">
        <v>923</v>
      </c>
      <c r="D422" s="109">
        <v>12</v>
      </c>
      <c r="E422" s="109" t="s">
        <v>1054</v>
      </c>
      <c r="F422" s="109">
        <v>1</v>
      </c>
      <c r="G422" s="109" t="s">
        <v>152</v>
      </c>
      <c r="H422" s="109">
        <v>1</v>
      </c>
      <c r="I422" s="109" t="s">
        <v>152</v>
      </c>
      <c r="J422" s="243">
        <v>1.06</v>
      </c>
    </row>
    <row r="423" spans="1:10" ht="12.75" customHeight="1" x14ac:dyDescent="0.2">
      <c r="A423" s="109" t="s">
        <v>880</v>
      </c>
      <c r="B423" s="109" t="s">
        <v>924</v>
      </c>
      <c r="C423" s="109" t="s">
        <v>925</v>
      </c>
      <c r="D423" s="109">
        <v>12</v>
      </c>
      <c r="E423" s="109" t="s">
        <v>1054</v>
      </c>
      <c r="F423" s="109">
        <v>4</v>
      </c>
      <c r="G423" s="109" t="s">
        <v>1055</v>
      </c>
      <c r="H423" s="109">
        <v>2</v>
      </c>
      <c r="I423" s="109" t="s">
        <v>1055</v>
      </c>
      <c r="J423" s="243">
        <v>0.5</v>
      </c>
    </row>
    <row r="424" spans="1:10" ht="12.75" customHeight="1" x14ac:dyDescent="0.2">
      <c r="A424" s="109" t="s">
        <v>880</v>
      </c>
      <c r="B424" s="109" t="s">
        <v>926</v>
      </c>
      <c r="C424" s="109" t="s">
        <v>927</v>
      </c>
      <c r="D424" s="109">
        <v>12</v>
      </c>
      <c r="E424" s="109" t="s">
        <v>1054</v>
      </c>
      <c r="F424" s="109">
        <v>1</v>
      </c>
      <c r="G424" s="109" t="s">
        <v>31</v>
      </c>
      <c r="H424" s="109">
        <v>1</v>
      </c>
      <c r="I424" s="109" t="s">
        <v>31</v>
      </c>
      <c r="J424" s="243">
        <v>0.03</v>
      </c>
    </row>
    <row r="425" spans="1:10" ht="12.75" customHeight="1" x14ac:dyDescent="0.2">
      <c r="A425" s="109" t="s">
        <v>880</v>
      </c>
      <c r="B425" s="109" t="s">
        <v>928</v>
      </c>
      <c r="C425" s="109" t="s">
        <v>929</v>
      </c>
      <c r="D425" s="109">
        <v>12</v>
      </c>
      <c r="E425" s="109" t="s">
        <v>1054</v>
      </c>
      <c r="F425" s="109">
        <v>1</v>
      </c>
      <c r="G425" s="109" t="s">
        <v>31</v>
      </c>
      <c r="H425" s="109">
        <v>1</v>
      </c>
      <c r="I425" s="109" t="s">
        <v>31</v>
      </c>
      <c r="J425" s="243">
        <v>1.73</v>
      </c>
    </row>
    <row r="426" spans="1:10" ht="12.75" customHeight="1" x14ac:dyDescent="0.2">
      <c r="A426" s="109" t="s">
        <v>880</v>
      </c>
      <c r="B426" s="109" t="s">
        <v>930</v>
      </c>
      <c r="C426" s="109" t="s">
        <v>931</v>
      </c>
      <c r="D426" s="109">
        <v>12</v>
      </c>
      <c r="E426" s="109" t="s">
        <v>1054</v>
      </c>
      <c r="F426" s="109">
        <v>4</v>
      </c>
      <c r="G426" s="109" t="s">
        <v>1055</v>
      </c>
      <c r="H426" s="109">
        <v>2</v>
      </c>
      <c r="I426" s="109" t="s">
        <v>1055</v>
      </c>
      <c r="J426" s="243">
        <v>0.65</v>
      </c>
    </row>
    <row r="427" spans="1:10" ht="12.75" customHeight="1" x14ac:dyDescent="0.2">
      <c r="A427" s="109" t="s">
        <v>880</v>
      </c>
      <c r="B427" s="109" t="s">
        <v>932</v>
      </c>
      <c r="C427" s="109" t="s">
        <v>933</v>
      </c>
      <c r="D427" s="109">
        <v>12</v>
      </c>
      <c r="E427" s="109" t="s">
        <v>1054</v>
      </c>
      <c r="F427" s="109">
        <v>1</v>
      </c>
      <c r="G427" s="109" t="s">
        <v>152</v>
      </c>
      <c r="H427" s="109">
        <v>1</v>
      </c>
      <c r="I427" s="109" t="s">
        <v>152</v>
      </c>
      <c r="J427" s="243">
        <v>0.49</v>
      </c>
    </row>
    <row r="428" spans="1:10" ht="12.75" customHeight="1" x14ac:dyDescent="0.2">
      <c r="A428" s="110" t="s">
        <v>880</v>
      </c>
      <c r="B428" s="110" t="s">
        <v>934</v>
      </c>
      <c r="C428" s="110" t="s">
        <v>935</v>
      </c>
      <c r="D428" s="110">
        <v>12</v>
      </c>
      <c r="E428" s="110" t="s">
        <v>1054</v>
      </c>
      <c r="F428" s="110">
        <v>1</v>
      </c>
      <c r="G428" s="110" t="s">
        <v>31</v>
      </c>
      <c r="H428" s="110">
        <v>1</v>
      </c>
      <c r="I428" s="110" t="s">
        <v>31</v>
      </c>
      <c r="J428" s="244">
        <v>0.71</v>
      </c>
    </row>
    <row r="429" spans="1:10" x14ac:dyDescent="0.2">
      <c r="A429" s="24"/>
      <c r="B429" s="23">
        <f>COUNTA(B401:B428)</f>
        <v>28</v>
      </c>
      <c r="C429" s="23"/>
      <c r="D429" s="24"/>
      <c r="E429" s="24"/>
      <c r="F429" s="23">
        <f>COUNTIF(F401:F428, "&gt;0")</f>
        <v>28</v>
      </c>
      <c r="G429" s="24"/>
      <c r="H429" s="23"/>
      <c r="I429" s="24"/>
      <c r="J429" s="108">
        <f>SUM(J401:J428)</f>
        <v>16.380000000000003</v>
      </c>
    </row>
    <row r="430" spans="1:10" x14ac:dyDescent="0.2">
      <c r="A430" s="24"/>
      <c r="B430" s="23"/>
      <c r="C430" s="23"/>
      <c r="D430" s="24"/>
      <c r="E430" s="24"/>
      <c r="F430" s="23"/>
      <c r="G430" s="24"/>
      <c r="H430" s="23"/>
      <c r="I430" s="24"/>
      <c r="J430" s="45"/>
    </row>
    <row r="431" spans="1:10" ht="12.75" customHeight="1" x14ac:dyDescent="0.2">
      <c r="A431" s="109" t="s">
        <v>936</v>
      </c>
      <c r="B431" s="109" t="s">
        <v>937</v>
      </c>
      <c r="C431" s="109" t="s">
        <v>938</v>
      </c>
      <c r="D431" s="109">
        <v>12</v>
      </c>
      <c r="E431" s="109" t="s">
        <v>1054</v>
      </c>
      <c r="F431" s="109">
        <v>31</v>
      </c>
      <c r="G431" s="109" t="s">
        <v>1055</v>
      </c>
      <c r="H431" s="109">
        <v>2</v>
      </c>
      <c r="I431" s="109" t="s">
        <v>1055</v>
      </c>
      <c r="J431" s="243">
        <v>0.42</v>
      </c>
    </row>
    <row r="432" spans="1:10" ht="12.75" customHeight="1" x14ac:dyDescent="0.2">
      <c r="A432" s="109" t="s">
        <v>936</v>
      </c>
      <c r="B432" s="109" t="s">
        <v>939</v>
      </c>
      <c r="C432" s="109" t="s">
        <v>940</v>
      </c>
      <c r="D432" s="109">
        <v>12</v>
      </c>
      <c r="E432" s="109" t="s">
        <v>1054</v>
      </c>
      <c r="F432" s="109">
        <v>31</v>
      </c>
      <c r="G432" s="109" t="s">
        <v>1055</v>
      </c>
      <c r="H432" s="109">
        <v>2</v>
      </c>
      <c r="I432" s="109" t="s">
        <v>1055</v>
      </c>
      <c r="J432" s="243">
        <v>0.15</v>
      </c>
    </row>
    <row r="433" spans="1:10" ht="12.75" customHeight="1" x14ac:dyDescent="0.2">
      <c r="A433" s="109" t="s">
        <v>936</v>
      </c>
      <c r="B433" s="109" t="s">
        <v>941</v>
      </c>
      <c r="C433" s="109" t="s">
        <v>942</v>
      </c>
      <c r="D433" s="109">
        <v>12</v>
      </c>
      <c r="E433" s="109" t="s">
        <v>1054</v>
      </c>
      <c r="F433" s="109">
        <v>31</v>
      </c>
      <c r="G433" s="109" t="s">
        <v>1055</v>
      </c>
      <c r="H433" s="109">
        <v>2</v>
      </c>
      <c r="I433" s="109" t="s">
        <v>1055</v>
      </c>
      <c r="J433" s="243">
        <v>2.25</v>
      </c>
    </row>
    <row r="434" spans="1:10" ht="12.75" customHeight="1" x14ac:dyDescent="0.2">
      <c r="A434" s="109" t="s">
        <v>936</v>
      </c>
      <c r="B434" s="109" t="s">
        <v>943</v>
      </c>
      <c r="C434" s="109" t="s">
        <v>944</v>
      </c>
      <c r="D434" s="109">
        <v>12</v>
      </c>
      <c r="E434" s="109" t="s">
        <v>1054</v>
      </c>
      <c r="F434" s="109">
        <v>31</v>
      </c>
      <c r="G434" s="109" t="s">
        <v>1055</v>
      </c>
      <c r="H434" s="109">
        <v>2</v>
      </c>
      <c r="I434" s="109" t="s">
        <v>1055</v>
      </c>
      <c r="J434" s="243">
        <v>1.82</v>
      </c>
    </row>
    <row r="435" spans="1:10" ht="12.75" customHeight="1" x14ac:dyDescent="0.2">
      <c r="A435" s="109" t="s">
        <v>936</v>
      </c>
      <c r="B435" s="109" t="s">
        <v>945</v>
      </c>
      <c r="C435" s="109" t="s">
        <v>946</v>
      </c>
      <c r="D435" s="109">
        <v>12</v>
      </c>
      <c r="E435" s="109" t="s">
        <v>1054</v>
      </c>
      <c r="F435" s="109">
        <v>31</v>
      </c>
      <c r="G435" s="109" t="s">
        <v>1055</v>
      </c>
      <c r="H435" s="109">
        <v>2</v>
      </c>
      <c r="I435" s="109" t="s">
        <v>1055</v>
      </c>
      <c r="J435" s="243">
        <v>0.65</v>
      </c>
    </row>
    <row r="436" spans="1:10" ht="12.75" customHeight="1" x14ac:dyDescent="0.2">
      <c r="A436" s="109" t="s">
        <v>936</v>
      </c>
      <c r="B436" s="109" t="s">
        <v>947</v>
      </c>
      <c r="C436" s="109" t="s">
        <v>948</v>
      </c>
      <c r="D436" s="109">
        <v>12</v>
      </c>
      <c r="E436" s="109" t="s">
        <v>1054</v>
      </c>
      <c r="F436" s="109">
        <v>31</v>
      </c>
      <c r="G436" s="109" t="s">
        <v>1055</v>
      </c>
      <c r="H436" s="109">
        <v>2</v>
      </c>
      <c r="I436" s="109" t="s">
        <v>1055</v>
      </c>
      <c r="J436" s="243">
        <v>2.5499999999999998</v>
      </c>
    </row>
    <row r="437" spans="1:10" ht="12.75" customHeight="1" x14ac:dyDescent="0.2">
      <c r="A437" s="110" t="s">
        <v>936</v>
      </c>
      <c r="B437" s="110" t="s">
        <v>949</v>
      </c>
      <c r="C437" s="110" t="s">
        <v>950</v>
      </c>
      <c r="D437" s="110">
        <v>12</v>
      </c>
      <c r="E437" s="110" t="s">
        <v>1054</v>
      </c>
      <c r="F437" s="110">
        <v>4</v>
      </c>
      <c r="G437" s="110" t="s">
        <v>31</v>
      </c>
      <c r="H437" s="110">
        <v>2</v>
      </c>
      <c r="I437" s="110" t="s">
        <v>31</v>
      </c>
      <c r="J437" s="244">
        <v>0.13</v>
      </c>
    </row>
    <row r="438" spans="1:10" x14ac:dyDescent="0.2">
      <c r="A438" s="24"/>
      <c r="B438" s="23">
        <f>COUNTA(B431:B437)</f>
        <v>7</v>
      </c>
      <c r="C438" s="23"/>
      <c r="D438" s="24"/>
      <c r="E438" s="24"/>
      <c r="F438" s="23">
        <f>COUNTIF(F431:F437, "&gt;0")</f>
        <v>7</v>
      </c>
      <c r="G438" s="24"/>
      <c r="H438" s="23"/>
      <c r="I438" s="24"/>
      <c r="J438" s="108">
        <f>SUM(J431:J437)</f>
        <v>7.97</v>
      </c>
    </row>
    <row r="439" spans="1:10" x14ac:dyDescent="0.2">
      <c r="A439" s="24"/>
      <c r="B439" s="23"/>
      <c r="C439" s="23"/>
      <c r="D439" s="24"/>
      <c r="E439" s="24"/>
      <c r="F439" s="23"/>
      <c r="G439" s="24"/>
      <c r="H439" s="23"/>
      <c r="I439" s="24"/>
      <c r="J439" s="45"/>
    </row>
    <row r="440" spans="1:10" x14ac:dyDescent="0.2">
      <c r="A440" s="109" t="s">
        <v>951</v>
      </c>
      <c r="B440" s="109" t="s">
        <v>952</v>
      </c>
      <c r="C440" s="109" t="s">
        <v>953</v>
      </c>
      <c r="D440" s="109">
        <v>12</v>
      </c>
      <c r="E440" s="109" t="s">
        <v>1054</v>
      </c>
      <c r="F440" s="109">
        <v>1</v>
      </c>
      <c r="G440" s="109" t="s">
        <v>152</v>
      </c>
      <c r="H440" s="109">
        <v>1</v>
      </c>
      <c r="I440" s="109" t="s">
        <v>152</v>
      </c>
      <c r="J440" s="243">
        <v>0.7</v>
      </c>
    </row>
    <row r="441" spans="1:10" x14ac:dyDescent="0.2">
      <c r="A441" s="109" t="s">
        <v>951</v>
      </c>
      <c r="B441" s="109" t="s">
        <v>954</v>
      </c>
      <c r="C441" s="109" t="s">
        <v>955</v>
      </c>
      <c r="D441" s="109">
        <v>12</v>
      </c>
      <c r="E441" s="109" t="s">
        <v>1054</v>
      </c>
      <c r="F441" s="109">
        <v>31</v>
      </c>
      <c r="G441" s="109" t="s">
        <v>1055</v>
      </c>
      <c r="H441" s="109">
        <v>2</v>
      </c>
      <c r="I441" s="109" t="s">
        <v>1055</v>
      </c>
      <c r="J441" s="243">
        <v>1.23</v>
      </c>
    </row>
    <row r="442" spans="1:10" x14ac:dyDescent="0.2">
      <c r="A442" s="109" t="s">
        <v>951</v>
      </c>
      <c r="B442" s="109" t="s">
        <v>956</v>
      </c>
      <c r="C442" s="109" t="s">
        <v>957</v>
      </c>
      <c r="D442" s="109">
        <v>12</v>
      </c>
      <c r="E442" s="109" t="s">
        <v>1054</v>
      </c>
      <c r="F442" s="109">
        <v>1</v>
      </c>
      <c r="G442" s="109" t="s">
        <v>152</v>
      </c>
      <c r="H442" s="109">
        <v>1</v>
      </c>
      <c r="I442" s="109" t="s">
        <v>152</v>
      </c>
      <c r="J442" s="243">
        <v>1.64</v>
      </c>
    </row>
    <row r="443" spans="1:10" x14ac:dyDescent="0.2">
      <c r="A443" s="109" t="s">
        <v>951</v>
      </c>
      <c r="B443" s="109" t="s">
        <v>958</v>
      </c>
      <c r="C443" s="109" t="s">
        <v>959</v>
      </c>
      <c r="D443" s="109">
        <v>12</v>
      </c>
      <c r="E443" s="109" t="s">
        <v>1054</v>
      </c>
      <c r="F443" s="109">
        <v>31</v>
      </c>
      <c r="G443" s="109" t="s">
        <v>1055</v>
      </c>
      <c r="H443" s="109">
        <v>2</v>
      </c>
      <c r="I443" s="109" t="s">
        <v>1055</v>
      </c>
      <c r="J443" s="243">
        <v>0.68</v>
      </c>
    </row>
    <row r="444" spans="1:10" x14ac:dyDescent="0.2">
      <c r="A444" s="109" t="s">
        <v>951</v>
      </c>
      <c r="B444" s="109" t="s">
        <v>960</v>
      </c>
      <c r="C444" s="109" t="s">
        <v>961</v>
      </c>
      <c r="D444" s="109">
        <v>12</v>
      </c>
      <c r="E444" s="109" t="s">
        <v>1054</v>
      </c>
      <c r="F444" s="109">
        <v>31</v>
      </c>
      <c r="G444" s="109" t="s">
        <v>1055</v>
      </c>
      <c r="H444" s="109">
        <v>2</v>
      </c>
      <c r="I444" s="109" t="s">
        <v>1055</v>
      </c>
      <c r="J444" s="243">
        <v>0.09</v>
      </c>
    </row>
    <row r="445" spans="1:10" x14ac:dyDescent="0.2">
      <c r="A445" s="109" t="s">
        <v>951</v>
      </c>
      <c r="B445" s="109" t="s">
        <v>962</v>
      </c>
      <c r="C445" s="109" t="s">
        <v>963</v>
      </c>
      <c r="D445" s="109">
        <v>12</v>
      </c>
      <c r="E445" s="109" t="s">
        <v>1054</v>
      </c>
      <c r="F445" s="109">
        <v>31</v>
      </c>
      <c r="G445" s="109" t="s">
        <v>1055</v>
      </c>
      <c r="H445" s="109">
        <v>2</v>
      </c>
      <c r="I445" s="109" t="s">
        <v>1055</v>
      </c>
      <c r="J445" s="243">
        <v>0.1</v>
      </c>
    </row>
    <row r="446" spans="1:10" x14ac:dyDescent="0.2">
      <c r="A446" s="109" t="s">
        <v>951</v>
      </c>
      <c r="B446" s="109" t="s">
        <v>964</v>
      </c>
      <c r="C446" s="109" t="s">
        <v>965</v>
      </c>
      <c r="D446" s="109">
        <v>12</v>
      </c>
      <c r="E446" s="109" t="s">
        <v>1054</v>
      </c>
      <c r="F446" s="109">
        <v>1</v>
      </c>
      <c r="G446" s="109" t="s">
        <v>152</v>
      </c>
      <c r="H446" s="109">
        <v>1</v>
      </c>
      <c r="I446" s="109" t="s">
        <v>152</v>
      </c>
      <c r="J446" s="243">
        <v>1.46</v>
      </c>
    </row>
    <row r="447" spans="1:10" x14ac:dyDescent="0.2">
      <c r="A447" s="109" t="s">
        <v>951</v>
      </c>
      <c r="B447" s="109" t="s">
        <v>966</v>
      </c>
      <c r="C447" s="109" t="s">
        <v>967</v>
      </c>
      <c r="D447" s="109">
        <v>12</v>
      </c>
      <c r="E447" s="109" t="s">
        <v>1054</v>
      </c>
      <c r="F447" s="109">
        <v>1</v>
      </c>
      <c r="G447" s="109" t="s">
        <v>152</v>
      </c>
      <c r="H447" s="109">
        <v>1</v>
      </c>
      <c r="I447" s="109" t="s">
        <v>152</v>
      </c>
      <c r="J447" s="243">
        <v>0.03</v>
      </c>
    </row>
    <row r="448" spans="1:10" x14ac:dyDescent="0.2">
      <c r="A448" s="109" t="s">
        <v>951</v>
      </c>
      <c r="B448" s="109" t="s">
        <v>968</v>
      </c>
      <c r="C448" s="109" t="s">
        <v>969</v>
      </c>
      <c r="D448" s="109">
        <v>12</v>
      </c>
      <c r="E448" s="109" t="s">
        <v>1054</v>
      </c>
      <c r="F448" s="109">
        <v>31</v>
      </c>
      <c r="G448" s="109" t="s">
        <v>1055</v>
      </c>
      <c r="H448" s="109">
        <v>2</v>
      </c>
      <c r="I448" s="109" t="s">
        <v>1055</v>
      </c>
      <c r="J448" s="243">
        <v>0.7</v>
      </c>
    </row>
    <row r="449" spans="1:10" x14ac:dyDescent="0.2">
      <c r="A449" s="109" t="s">
        <v>951</v>
      </c>
      <c r="B449" s="109" t="s">
        <v>970</v>
      </c>
      <c r="C449" s="109" t="s">
        <v>971</v>
      </c>
      <c r="D449" s="109">
        <v>12</v>
      </c>
      <c r="E449" s="109" t="s">
        <v>1054</v>
      </c>
      <c r="F449" s="109">
        <v>1</v>
      </c>
      <c r="G449" s="109" t="s">
        <v>152</v>
      </c>
      <c r="H449" s="109">
        <v>1</v>
      </c>
      <c r="I449" s="109" t="s">
        <v>152</v>
      </c>
      <c r="J449" s="243">
        <v>0.66</v>
      </c>
    </row>
    <row r="450" spans="1:10" x14ac:dyDescent="0.2">
      <c r="A450" s="109" t="s">
        <v>951</v>
      </c>
      <c r="B450" s="109" t="s">
        <v>972</v>
      </c>
      <c r="C450" s="109" t="s">
        <v>973</v>
      </c>
      <c r="D450" s="109">
        <v>12</v>
      </c>
      <c r="E450" s="109" t="s">
        <v>1054</v>
      </c>
      <c r="F450" s="109">
        <v>31</v>
      </c>
      <c r="G450" s="109" t="s">
        <v>1055</v>
      </c>
      <c r="H450" s="109">
        <v>2</v>
      </c>
      <c r="I450" s="109" t="s">
        <v>1055</v>
      </c>
      <c r="J450" s="243">
        <v>0.52</v>
      </c>
    </row>
    <row r="451" spans="1:10" x14ac:dyDescent="0.2">
      <c r="A451" s="109" t="s">
        <v>951</v>
      </c>
      <c r="B451" s="109" t="s">
        <v>974</v>
      </c>
      <c r="C451" s="109" t="s">
        <v>975</v>
      </c>
      <c r="D451" s="109">
        <v>12</v>
      </c>
      <c r="E451" s="109" t="s">
        <v>1054</v>
      </c>
      <c r="F451" s="109">
        <v>31</v>
      </c>
      <c r="G451" s="109" t="s">
        <v>1055</v>
      </c>
      <c r="H451" s="109">
        <v>2</v>
      </c>
      <c r="I451" s="109" t="s">
        <v>1055</v>
      </c>
      <c r="J451" s="243">
        <v>1.63</v>
      </c>
    </row>
    <row r="452" spans="1:10" x14ac:dyDescent="0.2">
      <c r="A452" s="109" t="s">
        <v>951</v>
      </c>
      <c r="B452" s="109" t="s">
        <v>976</v>
      </c>
      <c r="C452" s="109" t="s">
        <v>977</v>
      </c>
      <c r="D452" s="109">
        <v>12</v>
      </c>
      <c r="E452" s="109" t="s">
        <v>1054</v>
      </c>
      <c r="F452" s="109">
        <v>31</v>
      </c>
      <c r="G452" s="109" t="s">
        <v>1055</v>
      </c>
      <c r="H452" s="109">
        <v>2</v>
      </c>
      <c r="I452" s="109" t="s">
        <v>1055</v>
      </c>
      <c r="J452" s="243">
        <v>0.45</v>
      </c>
    </row>
    <row r="453" spans="1:10" x14ac:dyDescent="0.2">
      <c r="A453" s="109" t="s">
        <v>951</v>
      </c>
      <c r="B453" s="109" t="s">
        <v>978</v>
      </c>
      <c r="C453" s="109" t="s">
        <v>979</v>
      </c>
      <c r="D453" s="109">
        <v>12</v>
      </c>
      <c r="E453" s="109" t="s">
        <v>1054</v>
      </c>
      <c r="F453" s="109">
        <v>31</v>
      </c>
      <c r="G453" s="109" t="s">
        <v>1055</v>
      </c>
      <c r="H453" s="109">
        <v>2</v>
      </c>
      <c r="I453" s="109" t="s">
        <v>1055</v>
      </c>
      <c r="J453" s="243">
        <v>1.1599999999999999</v>
      </c>
    </row>
    <row r="454" spans="1:10" x14ac:dyDescent="0.2">
      <c r="A454" s="109" t="s">
        <v>951</v>
      </c>
      <c r="B454" s="109" t="s">
        <v>980</v>
      </c>
      <c r="C454" s="109" t="s">
        <v>981</v>
      </c>
      <c r="D454" s="109">
        <v>12</v>
      </c>
      <c r="E454" s="109" t="s">
        <v>1054</v>
      </c>
      <c r="F454" s="109">
        <v>31</v>
      </c>
      <c r="G454" s="109" t="s">
        <v>1055</v>
      </c>
      <c r="H454" s="109">
        <v>2</v>
      </c>
      <c r="I454" s="109" t="s">
        <v>1055</v>
      </c>
      <c r="J454" s="243">
        <v>1.05</v>
      </c>
    </row>
    <row r="455" spans="1:10" x14ac:dyDescent="0.2">
      <c r="A455" s="109" t="s">
        <v>951</v>
      </c>
      <c r="B455" s="109" t="s">
        <v>982</v>
      </c>
      <c r="C455" s="109" t="s">
        <v>983</v>
      </c>
      <c r="D455" s="109">
        <v>12</v>
      </c>
      <c r="E455" s="109" t="s">
        <v>1054</v>
      </c>
      <c r="F455" s="109">
        <v>31</v>
      </c>
      <c r="G455" s="109" t="s">
        <v>1055</v>
      </c>
      <c r="H455" s="109">
        <v>2</v>
      </c>
      <c r="I455" s="109" t="s">
        <v>1055</v>
      </c>
      <c r="J455" s="243">
        <v>1.04</v>
      </c>
    </row>
    <row r="456" spans="1:10" x14ac:dyDescent="0.2">
      <c r="A456" s="109" t="s">
        <v>951</v>
      </c>
      <c r="B456" s="109" t="s">
        <v>984</v>
      </c>
      <c r="C456" s="109" t="s">
        <v>985</v>
      </c>
      <c r="D456" s="109">
        <v>12</v>
      </c>
      <c r="E456" s="109" t="s">
        <v>1054</v>
      </c>
      <c r="F456" s="109">
        <v>31</v>
      </c>
      <c r="G456" s="109" t="s">
        <v>1055</v>
      </c>
      <c r="H456" s="109">
        <v>2</v>
      </c>
      <c r="I456" s="109" t="s">
        <v>1055</v>
      </c>
      <c r="J456" s="243">
        <v>0.65</v>
      </c>
    </row>
    <row r="457" spans="1:10" x14ac:dyDescent="0.2">
      <c r="A457" s="109" t="s">
        <v>951</v>
      </c>
      <c r="B457" s="109" t="s">
        <v>986</v>
      </c>
      <c r="C457" s="109" t="s">
        <v>987</v>
      </c>
      <c r="D457" s="109">
        <v>12</v>
      </c>
      <c r="E457" s="109" t="s">
        <v>1054</v>
      </c>
      <c r="F457" s="109">
        <v>1</v>
      </c>
      <c r="G457" s="109" t="s">
        <v>152</v>
      </c>
      <c r="H457" s="109">
        <v>1</v>
      </c>
      <c r="I457" s="109" t="s">
        <v>152</v>
      </c>
      <c r="J457" s="243">
        <v>0.17</v>
      </c>
    </row>
    <row r="458" spans="1:10" x14ac:dyDescent="0.2">
      <c r="A458" s="109" t="s">
        <v>951</v>
      </c>
      <c r="B458" s="109" t="s">
        <v>988</v>
      </c>
      <c r="C458" s="109" t="s">
        <v>989</v>
      </c>
      <c r="D458" s="109">
        <v>12</v>
      </c>
      <c r="E458" s="109" t="s">
        <v>1054</v>
      </c>
      <c r="F458" s="109">
        <v>31</v>
      </c>
      <c r="G458" s="109" t="s">
        <v>1055</v>
      </c>
      <c r="H458" s="109">
        <v>2</v>
      </c>
      <c r="I458" s="109" t="s">
        <v>1055</v>
      </c>
      <c r="J458" s="243">
        <v>0.36</v>
      </c>
    </row>
    <row r="459" spans="1:10" x14ac:dyDescent="0.2">
      <c r="A459" s="109" t="s">
        <v>951</v>
      </c>
      <c r="B459" s="109" t="s">
        <v>990</v>
      </c>
      <c r="C459" s="109" t="s">
        <v>991</v>
      </c>
      <c r="D459" s="109">
        <v>12</v>
      </c>
      <c r="E459" s="109" t="s">
        <v>1054</v>
      </c>
      <c r="F459" s="109">
        <v>31</v>
      </c>
      <c r="G459" s="109" t="s">
        <v>1055</v>
      </c>
      <c r="H459" s="109">
        <v>2</v>
      </c>
      <c r="I459" s="109" t="s">
        <v>1055</v>
      </c>
      <c r="J459" s="243">
        <v>1.29</v>
      </c>
    </row>
    <row r="460" spans="1:10" x14ac:dyDescent="0.2">
      <c r="A460" s="109" t="s">
        <v>951</v>
      </c>
      <c r="B460" s="109" t="s">
        <v>992</v>
      </c>
      <c r="C460" s="109" t="s">
        <v>993</v>
      </c>
      <c r="D460" s="109">
        <v>12</v>
      </c>
      <c r="E460" s="109" t="s">
        <v>1054</v>
      </c>
      <c r="F460" s="109">
        <v>31</v>
      </c>
      <c r="G460" s="109" t="s">
        <v>1055</v>
      </c>
      <c r="H460" s="109">
        <v>2</v>
      </c>
      <c r="I460" s="109" t="s">
        <v>1055</v>
      </c>
      <c r="J460" s="243">
        <v>0.57999999999999996</v>
      </c>
    </row>
    <row r="461" spans="1:10" x14ac:dyDescent="0.2">
      <c r="A461" s="109" t="s">
        <v>951</v>
      </c>
      <c r="B461" s="109" t="s">
        <v>994</v>
      </c>
      <c r="C461" s="109" t="s">
        <v>869</v>
      </c>
      <c r="D461" s="109">
        <v>12</v>
      </c>
      <c r="E461" s="109" t="s">
        <v>1054</v>
      </c>
      <c r="F461" s="109">
        <v>1</v>
      </c>
      <c r="G461" s="109" t="s">
        <v>152</v>
      </c>
      <c r="H461" s="109">
        <v>1</v>
      </c>
      <c r="I461" s="109" t="s">
        <v>152</v>
      </c>
      <c r="J461" s="243">
        <v>0.38</v>
      </c>
    </row>
    <row r="462" spans="1:10" x14ac:dyDescent="0.2">
      <c r="A462" s="109" t="s">
        <v>951</v>
      </c>
      <c r="B462" s="109" t="s">
        <v>995</v>
      </c>
      <c r="C462" s="109" t="s">
        <v>996</v>
      </c>
      <c r="D462" s="109">
        <v>12</v>
      </c>
      <c r="E462" s="109" t="s">
        <v>1054</v>
      </c>
      <c r="F462" s="109">
        <v>1</v>
      </c>
      <c r="G462" s="109" t="s">
        <v>152</v>
      </c>
      <c r="H462" s="109">
        <v>1</v>
      </c>
      <c r="I462" s="109" t="s">
        <v>152</v>
      </c>
      <c r="J462" s="243">
        <v>0</v>
      </c>
    </row>
    <row r="463" spans="1:10" x14ac:dyDescent="0.2">
      <c r="A463" s="109" t="s">
        <v>951</v>
      </c>
      <c r="B463" s="109" t="s">
        <v>997</v>
      </c>
      <c r="C463" s="109" t="s">
        <v>998</v>
      </c>
      <c r="D463" s="109">
        <v>12</v>
      </c>
      <c r="E463" s="109" t="s">
        <v>1054</v>
      </c>
      <c r="F463" s="109">
        <v>31</v>
      </c>
      <c r="G463" s="109" t="s">
        <v>1055</v>
      </c>
      <c r="H463" s="109">
        <v>2</v>
      </c>
      <c r="I463" s="109" t="s">
        <v>1055</v>
      </c>
      <c r="J463" s="243">
        <v>0</v>
      </c>
    </row>
    <row r="464" spans="1:10" x14ac:dyDescent="0.2">
      <c r="A464" s="109" t="s">
        <v>951</v>
      </c>
      <c r="B464" s="109" t="s">
        <v>999</v>
      </c>
      <c r="C464" s="109" t="s">
        <v>1000</v>
      </c>
      <c r="D464" s="109">
        <v>12</v>
      </c>
      <c r="E464" s="109" t="s">
        <v>1054</v>
      </c>
      <c r="F464" s="109">
        <v>31</v>
      </c>
      <c r="G464" s="109" t="s">
        <v>1055</v>
      </c>
      <c r="H464" s="109">
        <v>2</v>
      </c>
      <c r="I464" s="109" t="s">
        <v>1055</v>
      </c>
      <c r="J464" s="243">
        <v>1.9</v>
      </c>
    </row>
    <row r="465" spans="1:10" x14ac:dyDescent="0.2">
      <c r="A465" s="109" t="s">
        <v>951</v>
      </c>
      <c r="B465" s="109" t="s">
        <v>1001</v>
      </c>
      <c r="C465" s="109" t="s">
        <v>1002</v>
      </c>
      <c r="D465" s="109">
        <v>12</v>
      </c>
      <c r="E465" s="109" t="s">
        <v>1054</v>
      </c>
      <c r="F465" s="109">
        <v>31</v>
      </c>
      <c r="G465" s="109" t="s">
        <v>1055</v>
      </c>
      <c r="H465" s="109">
        <v>2</v>
      </c>
      <c r="I465" s="109" t="s">
        <v>1055</v>
      </c>
      <c r="J465" s="243">
        <v>0.73</v>
      </c>
    </row>
    <row r="466" spans="1:10" x14ac:dyDescent="0.2">
      <c r="A466" s="109" t="s">
        <v>951</v>
      </c>
      <c r="B466" s="109" t="s">
        <v>1003</v>
      </c>
      <c r="C466" s="109" t="s">
        <v>1004</v>
      </c>
      <c r="D466" s="109">
        <v>12</v>
      </c>
      <c r="E466" s="109" t="s">
        <v>1054</v>
      </c>
      <c r="F466" s="109">
        <v>1</v>
      </c>
      <c r="G466" s="109" t="s">
        <v>152</v>
      </c>
      <c r="H466" s="109">
        <v>1</v>
      </c>
      <c r="I466" s="109" t="s">
        <v>152</v>
      </c>
      <c r="J466" s="243">
        <v>0.98</v>
      </c>
    </row>
    <row r="467" spans="1:10" x14ac:dyDescent="0.2">
      <c r="A467" s="109" t="s">
        <v>951</v>
      </c>
      <c r="B467" s="109" t="s">
        <v>1005</v>
      </c>
      <c r="C467" s="109" t="s">
        <v>1006</v>
      </c>
      <c r="D467" s="109">
        <v>12</v>
      </c>
      <c r="E467" s="109" t="s">
        <v>1054</v>
      </c>
      <c r="F467" s="109">
        <v>31</v>
      </c>
      <c r="G467" s="109" t="s">
        <v>1055</v>
      </c>
      <c r="H467" s="109">
        <v>2</v>
      </c>
      <c r="I467" s="109" t="s">
        <v>1055</v>
      </c>
      <c r="J467" s="243">
        <v>1.61</v>
      </c>
    </row>
    <row r="468" spans="1:10" x14ac:dyDescent="0.2">
      <c r="A468" s="109" t="s">
        <v>951</v>
      </c>
      <c r="B468" s="109" t="s">
        <v>1007</v>
      </c>
      <c r="C468" s="109" t="s">
        <v>1008</v>
      </c>
      <c r="D468" s="109">
        <v>12</v>
      </c>
      <c r="E468" s="109" t="s">
        <v>1054</v>
      </c>
      <c r="F468" s="109">
        <v>1</v>
      </c>
      <c r="G468" s="109" t="s">
        <v>152</v>
      </c>
      <c r="H468" s="109">
        <v>1</v>
      </c>
      <c r="I468" s="109" t="s">
        <v>152</v>
      </c>
      <c r="J468" s="243">
        <v>0.23</v>
      </c>
    </row>
    <row r="469" spans="1:10" x14ac:dyDescent="0.2">
      <c r="A469" s="109" t="s">
        <v>951</v>
      </c>
      <c r="B469" s="109" t="s">
        <v>1009</v>
      </c>
      <c r="C469" s="109" t="s">
        <v>1010</v>
      </c>
      <c r="D469" s="109">
        <v>12</v>
      </c>
      <c r="E469" s="109" t="s">
        <v>1054</v>
      </c>
      <c r="F469" s="109">
        <v>31</v>
      </c>
      <c r="G469" s="109" t="s">
        <v>1055</v>
      </c>
      <c r="H469" s="109">
        <v>2</v>
      </c>
      <c r="I469" s="109" t="s">
        <v>1055</v>
      </c>
      <c r="J469" s="243">
        <v>0.51</v>
      </c>
    </row>
    <row r="470" spans="1:10" x14ac:dyDescent="0.2">
      <c r="A470" s="109" t="s">
        <v>951</v>
      </c>
      <c r="B470" s="109" t="s">
        <v>1011</v>
      </c>
      <c r="C470" s="109" t="s">
        <v>1012</v>
      </c>
      <c r="D470" s="109">
        <v>12</v>
      </c>
      <c r="E470" s="109" t="s">
        <v>1054</v>
      </c>
      <c r="F470" s="109">
        <v>1</v>
      </c>
      <c r="G470" s="109" t="s">
        <v>152</v>
      </c>
      <c r="H470" s="109">
        <v>1</v>
      </c>
      <c r="I470" s="109" t="s">
        <v>152</v>
      </c>
      <c r="J470" s="243">
        <v>0.95</v>
      </c>
    </row>
    <row r="471" spans="1:10" x14ac:dyDescent="0.2">
      <c r="A471" s="109" t="s">
        <v>951</v>
      </c>
      <c r="B471" s="109" t="s">
        <v>1013</v>
      </c>
      <c r="C471" s="109" t="s">
        <v>1014</v>
      </c>
      <c r="D471" s="109">
        <v>12</v>
      </c>
      <c r="E471" s="109" t="s">
        <v>1054</v>
      </c>
      <c r="F471" s="109">
        <v>4</v>
      </c>
      <c r="G471" s="109" t="s">
        <v>31</v>
      </c>
      <c r="H471" s="109">
        <v>2</v>
      </c>
      <c r="I471" s="109" t="s">
        <v>31</v>
      </c>
      <c r="J471" s="243">
        <v>0.33</v>
      </c>
    </row>
    <row r="472" spans="1:10" x14ac:dyDescent="0.2">
      <c r="A472" s="109" t="s">
        <v>951</v>
      </c>
      <c r="B472" s="109" t="s">
        <v>1015</v>
      </c>
      <c r="C472" s="109" t="s">
        <v>1016</v>
      </c>
      <c r="D472" s="109">
        <v>12</v>
      </c>
      <c r="E472" s="109" t="s">
        <v>1054</v>
      </c>
      <c r="F472" s="109">
        <v>31</v>
      </c>
      <c r="G472" s="109" t="s">
        <v>1055</v>
      </c>
      <c r="H472" s="109">
        <v>2</v>
      </c>
      <c r="I472" s="109" t="s">
        <v>1055</v>
      </c>
      <c r="J472" s="243">
        <v>0.32</v>
      </c>
    </row>
    <row r="473" spans="1:10" x14ac:dyDescent="0.2">
      <c r="A473" s="109" t="s">
        <v>951</v>
      </c>
      <c r="B473" s="109" t="s">
        <v>1017</v>
      </c>
      <c r="C473" s="109" t="s">
        <v>1018</v>
      </c>
      <c r="D473" s="109">
        <v>12</v>
      </c>
      <c r="E473" s="109" t="s">
        <v>1054</v>
      </c>
      <c r="F473" s="109">
        <v>31</v>
      </c>
      <c r="G473" s="109" t="s">
        <v>1055</v>
      </c>
      <c r="H473" s="109">
        <v>2</v>
      </c>
      <c r="I473" s="109" t="s">
        <v>1055</v>
      </c>
      <c r="J473" s="243">
        <v>1.32</v>
      </c>
    </row>
    <row r="474" spans="1:10" x14ac:dyDescent="0.2">
      <c r="A474" s="110" t="s">
        <v>951</v>
      </c>
      <c r="B474" s="110" t="s">
        <v>1019</v>
      </c>
      <c r="C474" s="110" t="s">
        <v>1020</v>
      </c>
      <c r="D474" s="110">
        <v>12</v>
      </c>
      <c r="E474" s="110" t="s">
        <v>1054</v>
      </c>
      <c r="F474" s="110">
        <v>1</v>
      </c>
      <c r="G474" s="110" t="s">
        <v>152</v>
      </c>
      <c r="H474" s="110">
        <v>1</v>
      </c>
      <c r="I474" s="110" t="s">
        <v>152</v>
      </c>
      <c r="J474" s="244">
        <v>0</v>
      </c>
    </row>
    <row r="475" spans="1:10" x14ac:dyDescent="0.2">
      <c r="A475" s="24"/>
      <c r="B475" s="23">
        <f>COUNTA(B440:B474)</f>
        <v>35</v>
      </c>
      <c r="C475" s="23"/>
      <c r="D475" s="24"/>
      <c r="E475" s="24"/>
      <c r="F475" s="23">
        <f>COUNTIF(F440:F474, "&gt;0")</f>
        <v>35</v>
      </c>
      <c r="G475" s="24"/>
      <c r="H475" s="23"/>
      <c r="I475" s="24"/>
      <c r="J475" s="108">
        <f>SUM(J440:J474)</f>
        <v>25.449999999999996</v>
      </c>
    </row>
    <row r="476" spans="1:10" x14ac:dyDescent="0.2">
      <c r="A476" s="24"/>
      <c r="B476" s="23"/>
      <c r="C476" s="23"/>
      <c r="D476" s="24"/>
      <c r="E476" s="24"/>
      <c r="F476" s="23"/>
      <c r="G476" s="24"/>
      <c r="H476" s="23"/>
      <c r="I476" s="24"/>
      <c r="J476" s="108"/>
    </row>
    <row r="477" spans="1:10" x14ac:dyDescent="0.2">
      <c r="A477" s="24"/>
      <c r="B477" s="139" t="s">
        <v>1057</v>
      </c>
      <c r="C477" s="23"/>
      <c r="D477" s="24"/>
      <c r="E477" s="24"/>
      <c r="F477" s="23"/>
      <c r="G477" s="24"/>
      <c r="H477" s="23"/>
      <c r="I477" s="24"/>
      <c r="J477" s="108"/>
    </row>
    <row r="478" spans="1:10" x14ac:dyDescent="0.2">
      <c r="A478" s="24"/>
      <c r="B478" s="23"/>
      <c r="C478" s="23"/>
      <c r="D478" s="24"/>
      <c r="E478" s="24"/>
      <c r="F478" s="23"/>
      <c r="G478" s="24"/>
      <c r="H478" s="23"/>
      <c r="I478" s="24"/>
      <c r="J478" s="108"/>
    </row>
    <row r="479" spans="1:10" x14ac:dyDescent="0.2">
      <c r="A479" s="59"/>
      <c r="B479" s="59"/>
      <c r="C479" s="80" t="s">
        <v>108</v>
      </c>
      <c r="D479" s="81"/>
      <c r="E479" s="81"/>
      <c r="F479" s="59"/>
      <c r="G479" s="59"/>
      <c r="H479" s="59"/>
      <c r="I479" s="59"/>
    </row>
    <row r="480" spans="1:10" x14ac:dyDescent="0.2">
      <c r="A480" s="59"/>
      <c r="B480" s="59"/>
      <c r="C480" s="82" t="s">
        <v>103</v>
      </c>
      <c r="D480" s="83">
        <f>SUM(B3+B6+B20+B50+B101+B132+B155+B182+B212+B290+B299+B318+B363+B399+B429+B438+B475)</f>
        <v>441</v>
      </c>
      <c r="E480" s="81"/>
      <c r="F480" s="59"/>
      <c r="G480" s="59"/>
      <c r="H480" s="59"/>
      <c r="I480" s="59"/>
      <c r="J480" s="2"/>
    </row>
    <row r="481" spans="3:10" x14ac:dyDescent="0.2">
      <c r="C481" s="82" t="s">
        <v>106</v>
      </c>
      <c r="D481" s="83">
        <f>SUM(F3+F6+F20+F50+F101+F132+F155+F182+F212+F290+F299+F318+F363+F399+F429+F438+F475)</f>
        <v>439</v>
      </c>
      <c r="E481" s="81"/>
      <c r="J481" s="76"/>
    </row>
    <row r="482" spans="3:10" x14ac:dyDescent="0.2">
      <c r="C482" s="94" t="s">
        <v>149</v>
      </c>
      <c r="D482" s="106">
        <f>D481/D480</f>
        <v>0.99546485260770978</v>
      </c>
      <c r="E482" s="81"/>
    </row>
    <row r="483" spans="3:10" x14ac:dyDescent="0.2">
      <c r="C483" s="82" t="s">
        <v>107</v>
      </c>
      <c r="D483" s="111" t="s">
        <v>1093</v>
      </c>
      <c r="E483" s="85"/>
    </row>
  </sheetData>
  <sortState ref="A183:J210">
    <sortCondition ref="C183:C210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California Beach Monitoring</oddHeader>
    <oddFooter>&amp;R&amp;P of &amp;N</oddFooter>
  </headerFooter>
  <rowBreaks count="1" manualBreakCount="1">
    <brk id="10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97"/>
  <sheetViews>
    <sheetView zoomScaleNormal="100" workbookViewId="0">
      <pane ySplit="2" topLeftCell="A3" activePane="bottomLeft" state="frozen"/>
      <selection activeCell="M67" activeCellId="1" sqref="D74:F74 M67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52"/>
      <c r="B1" s="228" t="s">
        <v>38</v>
      </c>
      <c r="C1" s="228"/>
      <c r="D1" s="52"/>
      <c r="E1" s="52"/>
      <c r="F1" s="229" t="s">
        <v>150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33" s="20" customFormat="1" ht="39" customHeight="1" x14ac:dyDescent="0.15">
      <c r="A2" s="21" t="s">
        <v>12</v>
      </c>
      <c r="B2" s="21" t="s">
        <v>13</v>
      </c>
      <c r="C2" s="21" t="s">
        <v>66</v>
      </c>
      <c r="D2" s="21" t="s">
        <v>80</v>
      </c>
      <c r="E2" s="21" t="s">
        <v>81</v>
      </c>
      <c r="F2" s="21" t="s">
        <v>82</v>
      </c>
      <c r="G2" s="21" t="s">
        <v>83</v>
      </c>
      <c r="H2" s="3" t="s">
        <v>84</v>
      </c>
      <c r="I2" s="21" t="s">
        <v>85</v>
      </c>
      <c r="J2" s="21" t="s">
        <v>21</v>
      </c>
      <c r="K2" s="21" t="s">
        <v>19</v>
      </c>
      <c r="L2" s="21" t="s">
        <v>20</v>
      </c>
      <c r="M2" s="21" t="s">
        <v>22</v>
      </c>
      <c r="N2" s="21" t="s">
        <v>86</v>
      </c>
      <c r="O2" s="21" t="s">
        <v>87</v>
      </c>
      <c r="P2" s="21" t="s">
        <v>88</v>
      </c>
      <c r="Q2" s="21" t="s">
        <v>89</v>
      </c>
      <c r="R2" s="21" t="s">
        <v>90</v>
      </c>
    </row>
    <row r="3" spans="1:33" s="20" customFormat="1" ht="12.75" customHeight="1" x14ac:dyDescent="0.15">
      <c r="A3" s="155" t="s">
        <v>1068</v>
      </c>
      <c r="B3" s="156"/>
      <c r="C3" s="155" t="s">
        <v>1069</v>
      </c>
      <c r="D3" s="64" t="s">
        <v>36</v>
      </c>
      <c r="E3" s="64" t="s">
        <v>111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33" s="20" customFormat="1" ht="12.75" customHeight="1" x14ac:dyDescent="0.15">
      <c r="A4" s="23"/>
      <c r="B4" s="28">
        <v>1</v>
      </c>
      <c r="C4" s="27"/>
      <c r="D4" s="28">
        <v>0</v>
      </c>
      <c r="E4" s="28">
        <v>0</v>
      </c>
      <c r="F4" s="28">
        <f>COUNTIF(F3,"Yes")</f>
        <v>0</v>
      </c>
      <c r="G4" s="28">
        <f>COUNTIF(G3,"Yes")</f>
        <v>0</v>
      </c>
      <c r="H4" s="28">
        <f t="shared" ref="H4:R4" si="0">COUNTIF(H3,"Yes")</f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</row>
    <row r="5" spans="1:33" s="20" customFormat="1" ht="12.75" customHeight="1" x14ac:dyDescent="0.15">
      <c r="A5" s="23"/>
      <c r="B5" s="23"/>
      <c r="C5" s="23"/>
      <c r="D5" s="23"/>
      <c r="E5" s="19"/>
      <c r="F5" s="15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33" s="20" customFormat="1" ht="18" customHeight="1" x14ac:dyDescent="0.15">
      <c r="A6" s="25" t="s">
        <v>1070</v>
      </c>
      <c r="B6" s="21"/>
      <c r="C6" s="25" t="s">
        <v>1071</v>
      </c>
      <c r="D6" s="64" t="s">
        <v>36</v>
      </c>
      <c r="E6" s="64" t="s">
        <v>111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33" s="20" customFormat="1" ht="12.75" customHeight="1" x14ac:dyDescent="0.15">
      <c r="A7" s="23"/>
      <c r="B7" s="28">
        <v>1</v>
      </c>
      <c r="C7" s="27"/>
      <c r="D7" s="28">
        <v>0</v>
      </c>
      <c r="E7" s="28">
        <v>0</v>
      </c>
      <c r="F7" s="28">
        <f>COUNTIF(F6,"Yes")</f>
        <v>0</v>
      </c>
      <c r="G7" s="28">
        <f t="shared" ref="G7:R7" si="1">COUNTIF(G6,"Yes")</f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</row>
    <row r="8" spans="1:33" s="20" customFormat="1" ht="12.75" customHeight="1" x14ac:dyDescent="0.15">
      <c r="A8" s="23"/>
      <c r="B8" s="23"/>
      <c r="C8" s="23"/>
      <c r="D8" s="23"/>
      <c r="E8" s="23"/>
      <c r="F8" s="23"/>
      <c r="G8" s="23"/>
      <c r="H8" s="19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33" x14ac:dyDescent="0.2">
      <c r="A9" s="63" t="s">
        <v>155</v>
      </c>
      <c r="B9" s="63" t="s">
        <v>156</v>
      </c>
      <c r="C9" s="63" t="s">
        <v>157</v>
      </c>
      <c r="D9" s="63" t="s">
        <v>36</v>
      </c>
      <c r="E9" s="63" t="s">
        <v>111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24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x14ac:dyDescent="0.2">
      <c r="A10" s="63" t="s">
        <v>155</v>
      </c>
      <c r="B10" s="63" t="s">
        <v>158</v>
      </c>
      <c r="C10" s="63" t="s">
        <v>159</v>
      </c>
      <c r="D10" s="63" t="s">
        <v>36</v>
      </c>
      <c r="E10" s="63" t="s">
        <v>111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24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x14ac:dyDescent="0.2">
      <c r="A11" s="63" t="s">
        <v>155</v>
      </c>
      <c r="B11" s="63" t="s">
        <v>160</v>
      </c>
      <c r="C11" s="63" t="s">
        <v>161</v>
      </c>
      <c r="D11" s="63" t="s">
        <v>36</v>
      </c>
      <c r="E11" s="63" t="s">
        <v>111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24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x14ac:dyDescent="0.2">
      <c r="A12" s="63" t="s">
        <v>155</v>
      </c>
      <c r="B12" s="63" t="s">
        <v>162</v>
      </c>
      <c r="C12" s="63" t="s">
        <v>163</v>
      </c>
      <c r="D12" s="63" t="s">
        <v>36</v>
      </c>
      <c r="E12" s="63" t="s">
        <v>111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2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x14ac:dyDescent="0.2">
      <c r="A13" s="63" t="s">
        <v>155</v>
      </c>
      <c r="B13" s="63" t="s">
        <v>164</v>
      </c>
      <c r="C13" s="63" t="s">
        <v>165</v>
      </c>
      <c r="D13" s="63" t="s">
        <v>36</v>
      </c>
      <c r="E13" s="63" t="s">
        <v>111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24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x14ac:dyDescent="0.2">
      <c r="A14" s="63" t="s">
        <v>155</v>
      </c>
      <c r="B14" s="63" t="s">
        <v>166</v>
      </c>
      <c r="C14" s="63" t="s">
        <v>167</v>
      </c>
      <c r="D14" s="63" t="s">
        <v>36</v>
      </c>
      <c r="E14" s="63" t="s">
        <v>111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24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x14ac:dyDescent="0.2">
      <c r="A15" s="63" t="s">
        <v>155</v>
      </c>
      <c r="B15" s="63" t="s">
        <v>168</v>
      </c>
      <c r="C15" s="63" t="s">
        <v>169</v>
      </c>
      <c r="D15" s="63" t="s">
        <v>36</v>
      </c>
      <c r="E15" s="63" t="s">
        <v>111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x14ac:dyDescent="0.2">
      <c r="A16" s="63" t="s">
        <v>155</v>
      </c>
      <c r="B16" s="63" t="s">
        <v>170</v>
      </c>
      <c r="C16" s="63" t="s">
        <v>171</v>
      </c>
      <c r="D16" s="63" t="s">
        <v>36</v>
      </c>
      <c r="E16" s="63" t="s">
        <v>111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4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x14ac:dyDescent="0.2">
      <c r="A17" s="63" t="s">
        <v>155</v>
      </c>
      <c r="B17" s="63" t="s">
        <v>172</v>
      </c>
      <c r="C17" s="63" t="s">
        <v>173</v>
      </c>
      <c r="D17" s="63" t="s">
        <v>36</v>
      </c>
      <c r="E17" s="63" t="s">
        <v>111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2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x14ac:dyDescent="0.2">
      <c r="A18" s="63" t="s">
        <v>155</v>
      </c>
      <c r="B18" s="63" t="s">
        <v>174</v>
      </c>
      <c r="C18" s="63" t="s">
        <v>175</v>
      </c>
      <c r="D18" s="63" t="s">
        <v>36</v>
      </c>
      <c r="E18" s="63" t="s">
        <v>111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24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x14ac:dyDescent="0.2">
      <c r="A19" s="63" t="s">
        <v>155</v>
      </c>
      <c r="B19" s="63" t="s">
        <v>176</v>
      </c>
      <c r="C19" s="63" t="s">
        <v>177</v>
      </c>
      <c r="D19" s="63" t="s">
        <v>36</v>
      </c>
      <c r="E19" s="63" t="s">
        <v>111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24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x14ac:dyDescent="0.2">
      <c r="A20" s="64" t="s">
        <v>155</v>
      </c>
      <c r="B20" s="64" t="s">
        <v>178</v>
      </c>
      <c r="C20" s="64" t="s">
        <v>179</v>
      </c>
      <c r="D20" s="64" t="s">
        <v>36</v>
      </c>
      <c r="E20" s="64" t="s">
        <v>111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24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x14ac:dyDescent="0.2">
      <c r="A21" s="27"/>
      <c r="B21" s="28">
        <f>COUNTA(B9:B20)</f>
        <v>12</v>
      </c>
      <c r="C21" s="52"/>
      <c r="D21" s="28">
        <f t="shared" ref="D21:R21" si="2">COUNTIF(D9:D20,"Yes")</f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x14ac:dyDescent="0.2">
      <c r="A23" s="63" t="s">
        <v>180</v>
      </c>
      <c r="B23" s="63" t="s">
        <v>181</v>
      </c>
      <c r="C23" s="63" t="s">
        <v>182</v>
      </c>
      <c r="D23" s="63" t="s">
        <v>36</v>
      </c>
      <c r="E23" s="63" t="s">
        <v>111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33" x14ac:dyDescent="0.2">
      <c r="A24" s="63" t="s">
        <v>180</v>
      </c>
      <c r="B24" s="63" t="s">
        <v>183</v>
      </c>
      <c r="C24" s="63" t="s">
        <v>184</v>
      </c>
      <c r="D24" s="63" t="s">
        <v>36</v>
      </c>
      <c r="E24" s="63" t="s">
        <v>111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33" x14ac:dyDescent="0.2">
      <c r="A25" s="63" t="s">
        <v>180</v>
      </c>
      <c r="B25" s="63" t="s">
        <v>185</v>
      </c>
      <c r="C25" s="63" t="s">
        <v>186</v>
      </c>
      <c r="D25" s="63" t="s">
        <v>36</v>
      </c>
      <c r="E25" s="63" t="s">
        <v>111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33" x14ac:dyDescent="0.2">
      <c r="A26" s="63" t="s">
        <v>180</v>
      </c>
      <c r="B26" s="63" t="s">
        <v>187</v>
      </c>
      <c r="C26" s="63" t="s">
        <v>188</v>
      </c>
      <c r="D26" s="63" t="s">
        <v>36</v>
      </c>
      <c r="E26" s="63" t="s">
        <v>111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33" x14ac:dyDescent="0.2">
      <c r="A27" s="63" t="s">
        <v>180</v>
      </c>
      <c r="B27" s="63" t="s">
        <v>189</v>
      </c>
      <c r="C27" s="63" t="s">
        <v>190</v>
      </c>
      <c r="D27" s="63" t="s">
        <v>36</v>
      </c>
      <c r="E27" s="63" t="s">
        <v>111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33" x14ac:dyDescent="0.2">
      <c r="A28" s="63" t="s">
        <v>180</v>
      </c>
      <c r="B28" s="63" t="s">
        <v>191</v>
      </c>
      <c r="C28" s="63" t="s">
        <v>192</v>
      </c>
      <c r="D28" s="63" t="s">
        <v>36</v>
      </c>
      <c r="E28" s="63" t="s">
        <v>111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33" x14ac:dyDescent="0.2">
      <c r="A29" s="63" t="s">
        <v>180</v>
      </c>
      <c r="B29" s="63" t="s">
        <v>193</v>
      </c>
      <c r="C29" s="63" t="s">
        <v>194</v>
      </c>
      <c r="D29" s="63" t="s">
        <v>36</v>
      </c>
      <c r="E29" s="63" t="s">
        <v>111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33" x14ac:dyDescent="0.2">
      <c r="A30" s="63" t="s">
        <v>180</v>
      </c>
      <c r="B30" s="63" t="s">
        <v>195</v>
      </c>
      <c r="C30" s="63" t="s">
        <v>196</v>
      </c>
      <c r="D30" s="63" t="s">
        <v>36</v>
      </c>
      <c r="E30" s="63" t="s">
        <v>111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33" x14ac:dyDescent="0.2">
      <c r="A31" s="63" t="s">
        <v>180</v>
      </c>
      <c r="B31" s="63" t="s">
        <v>197</v>
      </c>
      <c r="C31" s="63" t="s">
        <v>198</v>
      </c>
      <c r="D31" s="63" t="s">
        <v>36</v>
      </c>
      <c r="E31" s="63" t="s">
        <v>111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33" x14ac:dyDescent="0.2">
      <c r="A32" s="63" t="s">
        <v>180</v>
      </c>
      <c r="B32" s="63" t="s">
        <v>199</v>
      </c>
      <c r="C32" s="63" t="s">
        <v>200</v>
      </c>
      <c r="D32" s="63" t="s">
        <v>36</v>
      </c>
      <c r="E32" s="63" t="s">
        <v>111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x14ac:dyDescent="0.2">
      <c r="A33" s="63" t="s">
        <v>180</v>
      </c>
      <c r="B33" s="63" t="s">
        <v>201</v>
      </c>
      <c r="C33" s="63" t="s">
        <v>202</v>
      </c>
      <c r="D33" s="63" t="s">
        <v>36</v>
      </c>
      <c r="E33" s="63" t="s">
        <v>111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x14ac:dyDescent="0.2">
      <c r="A34" s="63" t="s">
        <v>180</v>
      </c>
      <c r="B34" s="63" t="s">
        <v>203</v>
      </c>
      <c r="C34" s="63" t="s">
        <v>204</v>
      </c>
      <c r="D34" s="63" t="s">
        <v>36</v>
      </c>
      <c r="E34" s="63" t="s">
        <v>111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x14ac:dyDescent="0.2">
      <c r="A35" s="63" t="s">
        <v>180</v>
      </c>
      <c r="B35" s="63" t="s">
        <v>205</v>
      </c>
      <c r="C35" s="63" t="s">
        <v>206</v>
      </c>
      <c r="D35" s="63" t="s">
        <v>36</v>
      </c>
      <c r="E35" s="63" t="s">
        <v>111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x14ac:dyDescent="0.2">
      <c r="A36" s="63" t="s">
        <v>180</v>
      </c>
      <c r="B36" s="63" t="s">
        <v>207</v>
      </c>
      <c r="C36" s="63" t="s">
        <v>208</v>
      </c>
      <c r="D36" s="63" t="s">
        <v>36</v>
      </c>
      <c r="E36" s="63" t="s">
        <v>111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x14ac:dyDescent="0.2">
      <c r="A37" s="63" t="s">
        <v>180</v>
      </c>
      <c r="B37" s="63" t="s">
        <v>209</v>
      </c>
      <c r="C37" s="63" t="s">
        <v>210</v>
      </c>
      <c r="D37" s="63" t="s">
        <v>36</v>
      </c>
      <c r="E37" s="63" t="s">
        <v>111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x14ac:dyDescent="0.2">
      <c r="A38" s="63" t="s">
        <v>180</v>
      </c>
      <c r="B38" s="63" t="s">
        <v>211</v>
      </c>
      <c r="C38" s="63" t="s">
        <v>212</v>
      </c>
      <c r="D38" s="63" t="s">
        <v>36</v>
      </c>
      <c r="E38" s="63" t="s">
        <v>111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x14ac:dyDescent="0.2">
      <c r="A39" s="63" t="s">
        <v>180</v>
      </c>
      <c r="B39" s="63" t="s">
        <v>213</v>
      </c>
      <c r="C39" s="63" t="s">
        <v>214</v>
      </c>
      <c r="D39" s="63" t="s">
        <v>36</v>
      </c>
      <c r="E39" s="63" t="s">
        <v>111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x14ac:dyDescent="0.2">
      <c r="A40" s="63" t="s">
        <v>180</v>
      </c>
      <c r="B40" s="63" t="s">
        <v>215</v>
      </c>
      <c r="C40" s="63" t="s">
        <v>216</v>
      </c>
      <c r="D40" s="63" t="s">
        <v>36</v>
      </c>
      <c r="E40" s="63" t="s">
        <v>111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x14ac:dyDescent="0.2">
      <c r="A41" s="63" t="s">
        <v>180</v>
      </c>
      <c r="B41" s="63" t="s">
        <v>217</v>
      </c>
      <c r="C41" s="63" t="s">
        <v>218</v>
      </c>
      <c r="D41" s="63" t="s">
        <v>36</v>
      </c>
      <c r="E41" s="63" t="s">
        <v>111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x14ac:dyDescent="0.2">
      <c r="A42" s="63" t="s">
        <v>180</v>
      </c>
      <c r="B42" s="63" t="s">
        <v>219</v>
      </c>
      <c r="C42" s="63" t="s">
        <v>220</v>
      </c>
      <c r="D42" s="63" t="s">
        <v>36</v>
      </c>
      <c r="E42" s="63" t="s">
        <v>111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x14ac:dyDescent="0.2">
      <c r="A43" s="63" t="s">
        <v>180</v>
      </c>
      <c r="B43" s="63" t="s">
        <v>221</v>
      </c>
      <c r="C43" s="63" t="s">
        <v>222</v>
      </c>
      <c r="D43" s="63" t="s">
        <v>36</v>
      </c>
      <c r="E43" s="63" t="s">
        <v>111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x14ac:dyDescent="0.2">
      <c r="A44" s="63" t="s">
        <v>180</v>
      </c>
      <c r="B44" s="63" t="s">
        <v>223</v>
      </c>
      <c r="C44" s="63" t="s">
        <v>224</v>
      </c>
      <c r="D44" s="63" t="s">
        <v>36</v>
      </c>
      <c r="E44" s="63" t="s">
        <v>111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x14ac:dyDescent="0.2">
      <c r="A45" s="63" t="s">
        <v>180</v>
      </c>
      <c r="B45" s="63" t="s">
        <v>225</v>
      </c>
      <c r="C45" s="63" t="s">
        <v>226</v>
      </c>
      <c r="D45" s="63" t="s">
        <v>36</v>
      </c>
      <c r="E45" s="63" t="s">
        <v>111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x14ac:dyDescent="0.2">
      <c r="A46" s="63" t="s">
        <v>180</v>
      </c>
      <c r="B46" s="63" t="s">
        <v>227</v>
      </c>
      <c r="C46" s="63" t="s">
        <v>228</v>
      </c>
      <c r="D46" s="63" t="s">
        <v>36</v>
      </c>
      <c r="E46" s="63" t="s">
        <v>111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x14ac:dyDescent="0.2">
      <c r="A47" s="63" t="s">
        <v>180</v>
      </c>
      <c r="B47" s="63" t="s">
        <v>229</v>
      </c>
      <c r="C47" s="63" t="s">
        <v>230</v>
      </c>
      <c r="D47" s="63" t="s">
        <v>36</v>
      </c>
      <c r="E47" s="63" t="s">
        <v>111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x14ac:dyDescent="0.2">
      <c r="A48" s="63" t="s">
        <v>180</v>
      </c>
      <c r="B48" s="63" t="s">
        <v>231</v>
      </c>
      <c r="C48" s="63" t="s">
        <v>232</v>
      </c>
      <c r="D48" s="63" t="s">
        <v>36</v>
      </c>
      <c r="E48" s="63" t="s">
        <v>111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x14ac:dyDescent="0.2">
      <c r="A49" s="63" t="s">
        <v>180</v>
      </c>
      <c r="B49" s="63" t="s">
        <v>233</v>
      </c>
      <c r="C49" s="63" t="s">
        <v>234</v>
      </c>
      <c r="D49" s="63" t="s">
        <v>36</v>
      </c>
      <c r="E49" s="63" t="s">
        <v>111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x14ac:dyDescent="0.2">
      <c r="A50" s="64" t="s">
        <v>180</v>
      </c>
      <c r="B50" s="64" t="s">
        <v>235</v>
      </c>
      <c r="C50" s="64" t="s">
        <v>236</v>
      </c>
      <c r="D50" s="64" t="s">
        <v>36</v>
      </c>
      <c r="E50" s="64" t="s">
        <v>111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x14ac:dyDescent="0.2">
      <c r="A51" s="27"/>
      <c r="B51" s="28">
        <f>COUNTA(B23:B50)</f>
        <v>28</v>
      </c>
      <c r="C51" s="52"/>
      <c r="D51" s="28">
        <f t="shared" ref="D51:R51" si="3">COUNTIF(D23:D50,"Yes")</f>
        <v>0</v>
      </c>
      <c r="E51" s="28">
        <f t="shared" si="3"/>
        <v>0</v>
      </c>
      <c r="F51" s="28">
        <f t="shared" si="3"/>
        <v>0</v>
      </c>
      <c r="G51" s="28">
        <f t="shared" si="3"/>
        <v>0</v>
      </c>
      <c r="H51" s="28">
        <f t="shared" si="3"/>
        <v>0</v>
      </c>
      <c r="I51" s="28">
        <f t="shared" si="3"/>
        <v>0</v>
      </c>
      <c r="J51" s="28">
        <f t="shared" si="3"/>
        <v>0</v>
      </c>
      <c r="K51" s="28">
        <f t="shared" si="3"/>
        <v>0</v>
      </c>
      <c r="L51" s="28">
        <f t="shared" si="3"/>
        <v>0</v>
      </c>
      <c r="M51" s="28">
        <f t="shared" si="3"/>
        <v>0</v>
      </c>
      <c r="N51" s="28">
        <f t="shared" si="3"/>
        <v>0</v>
      </c>
      <c r="O51" s="28">
        <f t="shared" si="3"/>
        <v>0</v>
      </c>
      <c r="P51" s="28">
        <f t="shared" si="3"/>
        <v>0</v>
      </c>
      <c r="Q51" s="28">
        <f t="shared" si="3"/>
        <v>0</v>
      </c>
      <c r="R51" s="28">
        <f t="shared" si="3"/>
        <v>0</v>
      </c>
    </row>
    <row r="52" spans="1:18" x14ac:dyDescent="0.2">
      <c r="A52" s="27"/>
      <c r="B52" s="4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x14ac:dyDescent="0.2">
      <c r="A53" s="63" t="s">
        <v>237</v>
      </c>
      <c r="B53" s="63" t="s">
        <v>238</v>
      </c>
      <c r="C53" s="63" t="s">
        <v>239</v>
      </c>
      <c r="D53" s="63" t="s">
        <v>36</v>
      </c>
      <c r="E53" s="63" t="s">
        <v>111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x14ac:dyDescent="0.2">
      <c r="A54" s="63" t="s">
        <v>237</v>
      </c>
      <c r="B54" s="63" t="s">
        <v>240</v>
      </c>
      <c r="C54" s="63" t="s">
        <v>241</v>
      </c>
      <c r="D54" s="63" t="s">
        <v>36</v>
      </c>
      <c r="E54" s="63" t="s">
        <v>111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x14ac:dyDescent="0.2">
      <c r="A55" s="63" t="s">
        <v>237</v>
      </c>
      <c r="B55" s="63" t="s">
        <v>242</v>
      </c>
      <c r="C55" s="63" t="s">
        <v>243</v>
      </c>
      <c r="D55" s="63" t="s">
        <v>36</v>
      </c>
      <c r="E55" s="63" t="s">
        <v>111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x14ac:dyDescent="0.2">
      <c r="A56" s="63" t="s">
        <v>237</v>
      </c>
      <c r="B56" s="63" t="s">
        <v>244</v>
      </c>
      <c r="C56" s="63" t="s">
        <v>245</v>
      </c>
      <c r="D56" s="63" t="s">
        <v>36</v>
      </c>
      <c r="E56" s="63" t="s">
        <v>111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x14ac:dyDescent="0.2">
      <c r="A57" s="63" t="s">
        <v>237</v>
      </c>
      <c r="B57" s="63" t="s">
        <v>246</v>
      </c>
      <c r="C57" s="63" t="s">
        <v>247</v>
      </c>
      <c r="D57" s="63" t="s">
        <v>36</v>
      </c>
      <c r="E57" s="63" t="s">
        <v>111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x14ac:dyDescent="0.2">
      <c r="A58" s="63" t="s">
        <v>237</v>
      </c>
      <c r="B58" s="63" t="s">
        <v>248</v>
      </c>
      <c r="C58" s="63" t="s">
        <v>249</v>
      </c>
      <c r="D58" s="63" t="s">
        <v>36</v>
      </c>
      <c r="E58" s="63" t="s">
        <v>111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x14ac:dyDescent="0.2">
      <c r="A59" s="63" t="s">
        <v>237</v>
      </c>
      <c r="B59" s="63" t="s">
        <v>250</v>
      </c>
      <c r="C59" s="63" t="s">
        <v>251</v>
      </c>
      <c r="D59" s="63" t="s">
        <v>36</v>
      </c>
      <c r="E59" s="63" t="s">
        <v>111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x14ac:dyDescent="0.2">
      <c r="A60" s="63" t="s">
        <v>237</v>
      </c>
      <c r="B60" s="63" t="s">
        <v>252</v>
      </c>
      <c r="C60" s="63" t="s">
        <v>253</v>
      </c>
      <c r="D60" s="63" t="s">
        <v>36</v>
      </c>
      <c r="E60" s="63" t="s">
        <v>111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x14ac:dyDescent="0.2">
      <c r="A61" s="63" t="s">
        <v>237</v>
      </c>
      <c r="B61" s="63" t="s">
        <v>254</v>
      </c>
      <c r="C61" s="63" t="s">
        <v>255</v>
      </c>
      <c r="D61" s="63" t="s">
        <v>36</v>
      </c>
      <c r="E61" s="63" t="s">
        <v>111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x14ac:dyDescent="0.2">
      <c r="A62" s="63" t="s">
        <v>237</v>
      </c>
      <c r="B62" s="63" t="s">
        <v>256</v>
      </c>
      <c r="C62" s="63" t="s">
        <v>257</v>
      </c>
      <c r="D62" s="63" t="s">
        <v>36</v>
      </c>
      <c r="E62" s="63" t="s">
        <v>111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x14ac:dyDescent="0.2">
      <c r="A63" s="63" t="s">
        <v>237</v>
      </c>
      <c r="B63" s="63" t="s">
        <v>258</v>
      </c>
      <c r="C63" s="63" t="s">
        <v>259</v>
      </c>
      <c r="D63" s="63" t="s">
        <v>36</v>
      </c>
      <c r="E63" s="63" t="s">
        <v>111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x14ac:dyDescent="0.2">
      <c r="A64" s="63" t="s">
        <v>237</v>
      </c>
      <c r="B64" s="63" t="s">
        <v>260</v>
      </c>
      <c r="C64" s="63" t="s">
        <v>261</v>
      </c>
      <c r="D64" s="63" t="s">
        <v>36</v>
      </c>
      <c r="E64" s="63" t="s">
        <v>111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x14ac:dyDescent="0.2">
      <c r="A65" s="63" t="s">
        <v>237</v>
      </c>
      <c r="B65" s="63" t="s">
        <v>262</v>
      </c>
      <c r="C65" s="63" t="s">
        <v>263</v>
      </c>
      <c r="D65" s="63" t="s">
        <v>36</v>
      </c>
      <c r="E65" s="63" t="s">
        <v>111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x14ac:dyDescent="0.2">
      <c r="A66" s="63" t="s">
        <v>237</v>
      </c>
      <c r="B66" s="63" t="s">
        <v>264</v>
      </c>
      <c r="C66" s="63" t="s">
        <v>265</v>
      </c>
      <c r="D66" s="63" t="s">
        <v>36</v>
      </c>
      <c r="E66" s="63" t="s">
        <v>111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x14ac:dyDescent="0.2">
      <c r="A67" s="63" t="s">
        <v>237</v>
      </c>
      <c r="B67" s="63" t="s">
        <v>266</v>
      </c>
      <c r="C67" s="63" t="s">
        <v>267</v>
      </c>
      <c r="D67" s="63" t="s">
        <v>36</v>
      </c>
      <c r="E67" s="63" t="s">
        <v>111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x14ac:dyDescent="0.2">
      <c r="A68" s="63" t="s">
        <v>237</v>
      </c>
      <c r="B68" s="63" t="s">
        <v>268</v>
      </c>
      <c r="C68" s="63" t="s">
        <v>269</v>
      </c>
      <c r="D68" s="63" t="s">
        <v>36</v>
      </c>
      <c r="E68" s="63" t="s">
        <v>111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x14ac:dyDescent="0.2">
      <c r="A69" s="63" t="s">
        <v>237</v>
      </c>
      <c r="B69" s="63" t="s">
        <v>270</v>
      </c>
      <c r="C69" s="63" t="s">
        <v>271</v>
      </c>
      <c r="D69" s="63" t="s">
        <v>36</v>
      </c>
      <c r="E69" s="63" t="s">
        <v>111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x14ac:dyDescent="0.2">
      <c r="A70" s="63" t="s">
        <v>237</v>
      </c>
      <c r="B70" s="63" t="s">
        <v>272</v>
      </c>
      <c r="C70" s="63" t="s">
        <v>273</v>
      </c>
      <c r="D70" s="63" t="s">
        <v>36</v>
      </c>
      <c r="E70" s="63" t="s">
        <v>111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x14ac:dyDescent="0.2">
      <c r="A71" s="63" t="s">
        <v>237</v>
      </c>
      <c r="B71" s="63" t="s">
        <v>274</v>
      </c>
      <c r="C71" s="63" t="s">
        <v>275</v>
      </c>
      <c r="D71" s="63" t="s">
        <v>36</v>
      </c>
      <c r="E71" s="63" t="s">
        <v>111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x14ac:dyDescent="0.2">
      <c r="A72" s="63" t="s">
        <v>237</v>
      </c>
      <c r="B72" s="63" t="s">
        <v>276</v>
      </c>
      <c r="C72" s="63" t="s">
        <v>277</v>
      </c>
      <c r="D72" s="63" t="s">
        <v>36</v>
      </c>
      <c r="E72" s="63" t="s">
        <v>111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x14ac:dyDescent="0.2">
      <c r="A73" s="63" t="s">
        <v>237</v>
      </c>
      <c r="B73" s="63" t="s">
        <v>278</v>
      </c>
      <c r="C73" s="63" t="s">
        <v>279</v>
      </c>
      <c r="D73" s="63" t="s">
        <v>36</v>
      </c>
      <c r="E73" s="63" t="s">
        <v>111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x14ac:dyDescent="0.2">
      <c r="A74" s="63" t="s">
        <v>237</v>
      </c>
      <c r="B74" s="63" t="s">
        <v>280</v>
      </c>
      <c r="C74" s="63" t="s">
        <v>281</v>
      </c>
      <c r="D74" s="63" t="s">
        <v>36</v>
      </c>
      <c r="E74" s="63" t="s">
        <v>111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x14ac:dyDescent="0.2">
      <c r="A75" s="63" t="s">
        <v>237</v>
      </c>
      <c r="B75" s="63" t="s">
        <v>282</v>
      </c>
      <c r="C75" s="63" t="s">
        <v>283</v>
      </c>
      <c r="D75" s="63" t="s">
        <v>36</v>
      </c>
      <c r="E75" s="63" t="s">
        <v>111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x14ac:dyDescent="0.2">
      <c r="A76" s="63" t="s">
        <v>237</v>
      </c>
      <c r="B76" s="63" t="s">
        <v>284</v>
      </c>
      <c r="C76" s="63" t="s">
        <v>285</v>
      </c>
      <c r="D76" s="63" t="s">
        <v>36</v>
      </c>
      <c r="E76" s="63" t="s">
        <v>111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x14ac:dyDescent="0.2">
      <c r="A77" s="63" t="s">
        <v>237</v>
      </c>
      <c r="B77" s="63" t="s">
        <v>286</v>
      </c>
      <c r="C77" s="63" t="s">
        <v>287</v>
      </c>
      <c r="D77" s="63" t="s">
        <v>36</v>
      </c>
      <c r="E77" s="63" t="s">
        <v>111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x14ac:dyDescent="0.2">
      <c r="A78" s="63" t="s">
        <v>237</v>
      </c>
      <c r="B78" s="63" t="s">
        <v>288</v>
      </c>
      <c r="C78" s="63" t="s">
        <v>289</v>
      </c>
      <c r="D78" s="63" t="s">
        <v>36</v>
      </c>
      <c r="E78" s="63" t="s">
        <v>111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x14ac:dyDescent="0.2">
      <c r="A79" s="63" t="s">
        <v>237</v>
      </c>
      <c r="B79" s="63" t="s">
        <v>290</v>
      </c>
      <c r="C79" s="63" t="s">
        <v>291</v>
      </c>
      <c r="D79" s="63" t="s">
        <v>36</v>
      </c>
      <c r="E79" s="63" t="s">
        <v>111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x14ac:dyDescent="0.2">
      <c r="A80" s="63" t="s">
        <v>237</v>
      </c>
      <c r="B80" s="63" t="s">
        <v>292</v>
      </c>
      <c r="C80" s="63" t="s">
        <v>293</v>
      </c>
      <c r="D80" s="144" t="s">
        <v>36</v>
      </c>
      <c r="E80" s="144" t="s">
        <v>111</v>
      </c>
      <c r="F80" s="144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x14ac:dyDescent="0.2">
      <c r="A81" s="63" t="s">
        <v>237</v>
      </c>
      <c r="B81" s="63" t="s">
        <v>294</v>
      </c>
      <c r="C81" s="63" t="s">
        <v>295</v>
      </c>
      <c r="D81" s="63" t="s">
        <v>36</v>
      </c>
      <c r="E81" s="63" t="s">
        <v>111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x14ac:dyDescent="0.2">
      <c r="A82" s="63" t="s">
        <v>237</v>
      </c>
      <c r="B82" s="63" t="s">
        <v>296</v>
      </c>
      <c r="C82" s="63" t="s">
        <v>297</v>
      </c>
      <c r="D82" s="63" t="s">
        <v>36</v>
      </c>
      <c r="E82" s="63" t="s">
        <v>111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x14ac:dyDescent="0.2">
      <c r="A83" s="63" t="s">
        <v>237</v>
      </c>
      <c r="B83" s="63" t="s">
        <v>298</v>
      </c>
      <c r="C83" s="63" t="s">
        <v>299</v>
      </c>
      <c r="D83" s="63" t="s">
        <v>36</v>
      </c>
      <c r="E83" s="63" t="s">
        <v>111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x14ac:dyDescent="0.2">
      <c r="A84" s="63"/>
      <c r="B84" s="159" t="s">
        <v>284</v>
      </c>
      <c r="C84" s="160" t="s">
        <v>1067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x14ac:dyDescent="0.2">
      <c r="A85" s="63" t="s">
        <v>237</v>
      </c>
      <c r="B85" s="63" t="s">
        <v>300</v>
      </c>
      <c r="C85" s="63" t="s">
        <v>301</v>
      </c>
      <c r="D85" s="63" t="s">
        <v>36</v>
      </c>
      <c r="E85" s="63" t="s">
        <v>111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x14ac:dyDescent="0.2">
      <c r="A86" s="63" t="s">
        <v>237</v>
      </c>
      <c r="B86" s="63" t="s">
        <v>302</v>
      </c>
      <c r="C86" s="63" t="s">
        <v>303</v>
      </c>
      <c r="D86" s="63" t="s">
        <v>36</v>
      </c>
      <c r="E86" s="63" t="s">
        <v>111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x14ac:dyDescent="0.2">
      <c r="A87" s="63" t="s">
        <v>237</v>
      </c>
      <c r="B87" s="63" t="s">
        <v>304</v>
      </c>
      <c r="C87" s="63" t="s">
        <v>305</v>
      </c>
      <c r="D87" s="63" t="s">
        <v>36</v>
      </c>
      <c r="E87" s="63" t="s">
        <v>111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x14ac:dyDescent="0.2">
      <c r="A88" s="63" t="s">
        <v>237</v>
      </c>
      <c r="B88" s="63" t="s">
        <v>306</v>
      </c>
      <c r="C88" s="63" t="s">
        <v>307</v>
      </c>
      <c r="D88" s="63" t="s">
        <v>36</v>
      </c>
      <c r="E88" s="63" t="s">
        <v>111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x14ac:dyDescent="0.2">
      <c r="A89" s="63" t="s">
        <v>237</v>
      </c>
      <c r="B89" s="63" t="s">
        <v>308</v>
      </c>
      <c r="C89" s="63" t="s">
        <v>309</v>
      </c>
      <c r="D89" s="63" t="s">
        <v>36</v>
      </c>
      <c r="E89" s="63" t="s">
        <v>111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x14ac:dyDescent="0.2">
      <c r="A90" s="63" t="s">
        <v>237</v>
      </c>
      <c r="B90" s="63" t="s">
        <v>310</v>
      </c>
      <c r="C90" s="63" t="s">
        <v>311</v>
      </c>
      <c r="D90" s="63" t="s">
        <v>36</v>
      </c>
      <c r="E90" s="63" t="s">
        <v>111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x14ac:dyDescent="0.2">
      <c r="A91" s="63" t="s">
        <v>237</v>
      </c>
      <c r="B91" s="63" t="s">
        <v>312</v>
      </c>
      <c r="C91" s="63" t="s">
        <v>313</v>
      </c>
      <c r="D91" s="63" t="s">
        <v>36</v>
      </c>
      <c r="E91" s="63" t="s">
        <v>111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x14ac:dyDescent="0.2">
      <c r="A92" s="63" t="s">
        <v>237</v>
      </c>
      <c r="B92" s="63" t="s">
        <v>314</v>
      </c>
      <c r="C92" s="63" t="s">
        <v>315</v>
      </c>
      <c r="D92" s="63" t="s">
        <v>36</v>
      </c>
      <c r="E92" s="63" t="s">
        <v>111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x14ac:dyDescent="0.2">
      <c r="A93" s="63" t="s">
        <v>237</v>
      </c>
      <c r="B93" s="63" t="s">
        <v>316</v>
      </c>
      <c r="C93" s="63" t="s">
        <v>317</v>
      </c>
      <c r="D93" s="63" t="s">
        <v>36</v>
      </c>
      <c r="E93" s="63" t="s">
        <v>111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x14ac:dyDescent="0.2">
      <c r="A94" s="63" t="s">
        <v>237</v>
      </c>
      <c r="B94" s="63" t="s">
        <v>318</v>
      </c>
      <c r="C94" s="63" t="s">
        <v>319</v>
      </c>
      <c r="D94" s="63" t="s">
        <v>36</v>
      </c>
      <c r="E94" s="63" t="s">
        <v>111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x14ac:dyDescent="0.2">
      <c r="A95" s="63" t="s">
        <v>237</v>
      </c>
      <c r="B95" s="63" t="s">
        <v>320</v>
      </c>
      <c r="C95" s="63" t="s">
        <v>321</v>
      </c>
      <c r="D95" s="63" t="s">
        <v>36</v>
      </c>
      <c r="E95" s="63" t="s">
        <v>111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x14ac:dyDescent="0.2">
      <c r="A96" s="63" t="s">
        <v>237</v>
      </c>
      <c r="B96" s="63" t="s">
        <v>322</v>
      </c>
      <c r="C96" s="63" t="s">
        <v>323</v>
      </c>
      <c r="D96" s="63" t="s">
        <v>36</v>
      </c>
      <c r="E96" s="63" t="s">
        <v>111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x14ac:dyDescent="0.2">
      <c r="A97" s="63" t="s">
        <v>237</v>
      </c>
      <c r="B97" s="63" t="s">
        <v>324</v>
      </c>
      <c r="C97" s="63" t="s">
        <v>325</v>
      </c>
      <c r="D97" s="63" t="s">
        <v>36</v>
      </c>
      <c r="E97" s="63" t="s">
        <v>111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x14ac:dyDescent="0.2">
      <c r="A98" s="63" t="s">
        <v>237</v>
      </c>
      <c r="B98" s="63" t="s">
        <v>326</v>
      </c>
      <c r="C98" s="63" t="s">
        <v>327</v>
      </c>
      <c r="D98" s="63" t="s">
        <v>36</v>
      </c>
      <c r="E98" s="63" t="s">
        <v>111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x14ac:dyDescent="0.2">
      <c r="A99" s="63" t="s">
        <v>237</v>
      </c>
      <c r="B99" s="63" t="s">
        <v>328</v>
      </c>
      <c r="C99" s="63" t="s">
        <v>329</v>
      </c>
      <c r="D99" s="63" t="s">
        <v>36</v>
      </c>
      <c r="E99" s="63" t="s">
        <v>111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x14ac:dyDescent="0.2">
      <c r="A100" s="63" t="s">
        <v>237</v>
      </c>
      <c r="B100" s="63" t="s">
        <v>330</v>
      </c>
      <c r="C100" s="63" t="s">
        <v>331</v>
      </c>
      <c r="D100" s="63" t="s">
        <v>36</v>
      </c>
      <c r="E100" s="63" t="s">
        <v>111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x14ac:dyDescent="0.2">
      <c r="A101" s="64" t="s">
        <v>237</v>
      </c>
      <c r="B101" s="64" t="s">
        <v>332</v>
      </c>
      <c r="C101" s="64" t="s">
        <v>333</v>
      </c>
      <c r="D101" s="64" t="s">
        <v>36</v>
      </c>
      <c r="E101" s="64" t="s">
        <v>111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x14ac:dyDescent="0.2">
      <c r="A102" s="27"/>
      <c r="B102" s="28">
        <f>COUNTA(B53:B101)</f>
        <v>49</v>
      </c>
      <c r="C102" s="52"/>
      <c r="D102" s="28">
        <f t="shared" ref="D102:R102" si="4">COUNTIF(D53:D101,"Yes")</f>
        <v>0</v>
      </c>
      <c r="E102" s="28">
        <f t="shared" si="4"/>
        <v>0</v>
      </c>
      <c r="F102" s="28">
        <f t="shared" si="4"/>
        <v>0</v>
      </c>
      <c r="G102" s="28">
        <f t="shared" si="4"/>
        <v>0</v>
      </c>
      <c r="H102" s="28">
        <f t="shared" si="4"/>
        <v>0</v>
      </c>
      <c r="I102" s="28">
        <f t="shared" si="4"/>
        <v>0</v>
      </c>
      <c r="J102" s="28">
        <f t="shared" si="4"/>
        <v>0</v>
      </c>
      <c r="K102" s="28">
        <f t="shared" si="4"/>
        <v>0</v>
      </c>
      <c r="L102" s="28">
        <f t="shared" si="4"/>
        <v>0</v>
      </c>
      <c r="M102" s="28">
        <f t="shared" si="4"/>
        <v>0</v>
      </c>
      <c r="N102" s="28">
        <f t="shared" si="4"/>
        <v>0</v>
      </c>
      <c r="O102" s="28">
        <f t="shared" si="4"/>
        <v>0</v>
      </c>
      <c r="P102" s="28">
        <f t="shared" si="4"/>
        <v>0</v>
      </c>
      <c r="Q102" s="28">
        <f t="shared" si="4"/>
        <v>0</v>
      </c>
      <c r="R102" s="28">
        <f t="shared" si="4"/>
        <v>0</v>
      </c>
    </row>
    <row r="103" spans="1:18" x14ac:dyDescent="0.2">
      <c r="A103" s="42"/>
      <c r="B103" s="42"/>
      <c r="C103" s="77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x14ac:dyDescent="0.2">
      <c r="A104" s="63" t="s">
        <v>334</v>
      </c>
      <c r="B104" s="63" t="s">
        <v>335</v>
      </c>
      <c r="C104" s="63" t="s">
        <v>336</v>
      </c>
      <c r="D104" s="63" t="s">
        <v>36</v>
      </c>
      <c r="E104" s="63" t="s">
        <v>111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x14ac:dyDescent="0.2">
      <c r="A105" s="63" t="s">
        <v>334</v>
      </c>
      <c r="B105" s="63" t="s">
        <v>337</v>
      </c>
      <c r="C105" s="63" t="s">
        <v>338</v>
      </c>
      <c r="D105" s="63" t="s">
        <v>36</v>
      </c>
      <c r="E105" s="63" t="s">
        <v>111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x14ac:dyDescent="0.2">
      <c r="A106" s="63" t="s">
        <v>334</v>
      </c>
      <c r="B106" s="63" t="s">
        <v>339</v>
      </c>
      <c r="C106" s="63" t="s">
        <v>340</v>
      </c>
      <c r="D106" s="63" t="s">
        <v>36</v>
      </c>
      <c r="E106" s="63" t="s">
        <v>111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x14ac:dyDescent="0.2">
      <c r="A107" s="63" t="s">
        <v>334</v>
      </c>
      <c r="B107" s="63" t="s">
        <v>341</v>
      </c>
      <c r="C107" s="63" t="s">
        <v>342</v>
      </c>
      <c r="D107" s="63" t="s">
        <v>36</v>
      </c>
      <c r="E107" s="63" t="s">
        <v>111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x14ac:dyDescent="0.2">
      <c r="A108" s="63" t="s">
        <v>334</v>
      </c>
      <c r="B108" s="63" t="s">
        <v>343</v>
      </c>
      <c r="C108" s="63" t="s">
        <v>344</v>
      </c>
      <c r="D108" s="63" t="s">
        <v>36</v>
      </c>
      <c r="E108" s="63" t="s">
        <v>111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x14ac:dyDescent="0.2">
      <c r="A109" s="63" t="s">
        <v>334</v>
      </c>
      <c r="B109" s="63" t="s">
        <v>345</v>
      </c>
      <c r="C109" s="63" t="s">
        <v>346</v>
      </c>
      <c r="D109" s="63" t="s">
        <v>36</v>
      </c>
      <c r="E109" s="63" t="s">
        <v>111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ht="18" x14ac:dyDescent="0.2">
      <c r="A110" s="63" t="s">
        <v>334</v>
      </c>
      <c r="B110" s="63" t="s">
        <v>347</v>
      </c>
      <c r="C110" s="63" t="s">
        <v>348</v>
      </c>
      <c r="D110" s="63" t="s">
        <v>36</v>
      </c>
      <c r="E110" s="63" t="s">
        <v>111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ht="18" x14ac:dyDescent="0.2">
      <c r="A111" s="63" t="s">
        <v>334</v>
      </c>
      <c r="B111" s="63" t="s">
        <v>349</v>
      </c>
      <c r="C111" s="63" t="s">
        <v>350</v>
      </c>
      <c r="D111" s="63" t="s">
        <v>36</v>
      </c>
      <c r="E111" s="63" t="s">
        <v>111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x14ac:dyDescent="0.2">
      <c r="A112" s="63" t="s">
        <v>334</v>
      </c>
      <c r="B112" s="63" t="s">
        <v>351</v>
      </c>
      <c r="C112" s="63" t="s">
        <v>352</v>
      </c>
      <c r="D112" s="63" t="s">
        <v>36</v>
      </c>
      <c r="E112" s="63" t="s">
        <v>111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x14ac:dyDescent="0.2">
      <c r="A113" s="63" t="s">
        <v>334</v>
      </c>
      <c r="B113" s="63" t="s">
        <v>353</v>
      </c>
      <c r="C113" s="63" t="s">
        <v>354</v>
      </c>
      <c r="D113" s="63" t="s">
        <v>36</v>
      </c>
      <c r="E113" s="63" t="s">
        <v>111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x14ac:dyDescent="0.2">
      <c r="A114" s="63" t="s">
        <v>334</v>
      </c>
      <c r="B114" s="63" t="s">
        <v>355</v>
      </c>
      <c r="C114" s="63" t="s">
        <v>356</v>
      </c>
      <c r="D114" s="63" t="s">
        <v>36</v>
      </c>
      <c r="E114" s="63" t="s">
        <v>111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x14ac:dyDescent="0.2">
      <c r="A115" s="63" t="s">
        <v>334</v>
      </c>
      <c r="B115" s="63" t="s">
        <v>357</v>
      </c>
      <c r="C115" s="63" t="s">
        <v>358</v>
      </c>
      <c r="D115" s="63" t="s">
        <v>36</v>
      </c>
      <c r="E115" s="63" t="s">
        <v>111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x14ac:dyDescent="0.2">
      <c r="A116" s="63" t="s">
        <v>334</v>
      </c>
      <c r="B116" s="63" t="s">
        <v>359</v>
      </c>
      <c r="C116" s="63" t="s">
        <v>360</v>
      </c>
      <c r="D116" s="63" t="s">
        <v>36</v>
      </c>
      <c r="E116" s="63" t="s">
        <v>111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x14ac:dyDescent="0.2">
      <c r="A117" s="63" t="s">
        <v>334</v>
      </c>
      <c r="B117" s="63" t="s">
        <v>361</v>
      </c>
      <c r="C117" s="63" t="s">
        <v>362</v>
      </c>
      <c r="D117" s="63" t="s">
        <v>36</v>
      </c>
      <c r="E117" s="63" t="s">
        <v>111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x14ac:dyDescent="0.2">
      <c r="A118" s="63" t="s">
        <v>334</v>
      </c>
      <c r="B118" s="63" t="s">
        <v>363</v>
      </c>
      <c r="C118" s="63" t="s">
        <v>364</v>
      </c>
      <c r="D118" s="63" t="s">
        <v>36</v>
      </c>
      <c r="E118" s="63" t="s">
        <v>111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x14ac:dyDescent="0.2">
      <c r="A119" s="63" t="s">
        <v>334</v>
      </c>
      <c r="B119" s="63" t="s">
        <v>365</v>
      </c>
      <c r="C119" s="63" t="s">
        <v>366</v>
      </c>
      <c r="D119" s="63" t="s">
        <v>36</v>
      </c>
      <c r="E119" s="63" t="s">
        <v>111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x14ac:dyDescent="0.2">
      <c r="A120" s="63" t="s">
        <v>334</v>
      </c>
      <c r="B120" s="63" t="s">
        <v>367</v>
      </c>
      <c r="C120" s="63" t="s">
        <v>368</v>
      </c>
      <c r="D120" s="63" t="s">
        <v>36</v>
      </c>
      <c r="E120" s="63" t="s">
        <v>111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x14ac:dyDescent="0.2">
      <c r="A121" s="63" t="s">
        <v>334</v>
      </c>
      <c r="B121" s="63" t="s">
        <v>369</v>
      </c>
      <c r="C121" s="63" t="s">
        <v>370</v>
      </c>
      <c r="D121" s="63" t="s">
        <v>36</v>
      </c>
      <c r="E121" s="63" t="s">
        <v>111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x14ac:dyDescent="0.2">
      <c r="A122" s="63" t="s">
        <v>334</v>
      </c>
      <c r="B122" s="63" t="s">
        <v>371</v>
      </c>
      <c r="C122" s="63" t="s">
        <v>372</v>
      </c>
      <c r="D122" s="63" t="s">
        <v>36</v>
      </c>
      <c r="E122" s="63" t="s">
        <v>111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x14ac:dyDescent="0.2">
      <c r="A123" s="63" t="s">
        <v>334</v>
      </c>
      <c r="B123" s="63" t="s">
        <v>373</v>
      </c>
      <c r="C123" s="63" t="s">
        <v>374</v>
      </c>
      <c r="D123" s="63" t="s">
        <v>36</v>
      </c>
      <c r="E123" s="63" t="s">
        <v>111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x14ac:dyDescent="0.2">
      <c r="A124" s="63" t="s">
        <v>334</v>
      </c>
      <c r="B124" s="63" t="s">
        <v>375</v>
      </c>
      <c r="C124" s="63" t="s">
        <v>376</v>
      </c>
      <c r="D124" s="63" t="s">
        <v>36</v>
      </c>
      <c r="E124" s="63" t="s">
        <v>111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x14ac:dyDescent="0.2">
      <c r="A125" s="63" t="s">
        <v>334</v>
      </c>
      <c r="B125" s="63" t="s">
        <v>377</v>
      </c>
      <c r="C125" s="63" t="s">
        <v>378</v>
      </c>
      <c r="D125" s="63" t="s">
        <v>36</v>
      </c>
      <c r="E125" s="63" t="s">
        <v>111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x14ac:dyDescent="0.2">
      <c r="A126" s="63" t="s">
        <v>334</v>
      </c>
      <c r="B126" s="63" t="s">
        <v>379</v>
      </c>
      <c r="C126" s="63" t="s">
        <v>380</v>
      </c>
      <c r="D126" s="63" t="s">
        <v>36</v>
      </c>
      <c r="E126" s="63" t="s">
        <v>111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x14ac:dyDescent="0.2">
      <c r="A127" s="63" t="s">
        <v>334</v>
      </c>
      <c r="B127" s="63" t="s">
        <v>381</v>
      </c>
      <c r="C127" s="63" t="s">
        <v>382</v>
      </c>
      <c r="D127" s="63" t="s">
        <v>36</v>
      </c>
      <c r="E127" s="63" t="s">
        <v>111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x14ac:dyDescent="0.2">
      <c r="A128" s="63" t="s">
        <v>334</v>
      </c>
      <c r="B128" s="63" t="s">
        <v>383</v>
      </c>
      <c r="C128" s="63" t="s">
        <v>384</v>
      </c>
      <c r="D128" s="63" t="s">
        <v>36</v>
      </c>
      <c r="E128" s="63" t="s">
        <v>111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x14ac:dyDescent="0.2">
      <c r="A129" s="63" t="s">
        <v>334</v>
      </c>
      <c r="B129" s="63" t="s">
        <v>385</v>
      </c>
      <c r="C129" s="63" t="s">
        <v>386</v>
      </c>
      <c r="D129" s="63" t="s">
        <v>36</v>
      </c>
      <c r="E129" s="63" t="s">
        <v>111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x14ac:dyDescent="0.2">
      <c r="A130" s="63" t="s">
        <v>334</v>
      </c>
      <c r="B130" s="63" t="s">
        <v>387</v>
      </c>
      <c r="C130" s="63" t="s">
        <v>388</v>
      </c>
      <c r="D130" s="63" t="s">
        <v>36</v>
      </c>
      <c r="E130" s="63" t="s">
        <v>111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x14ac:dyDescent="0.2">
      <c r="A131" s="64" t="s">
        <v>334</v>
      </c>
      <c r="B131" s="64" t="s">
        <v>389</v>
      </c>
      <c r="C131" s="64" t="s">
        <v>390</v>
      </c>
      <c r="D131" s="64" t="s">
        <v>36</v>
      </c>
      <c r="E131" s="64" t="s">
        <v>111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x14ac:dyDescent="0.2">
      <c r="A132" s="27"/>
      <c r="B132" s="28">
        <f>COUNTA(B104:B131)</f>
        <v>28</v>
      </c>
      <c r="C132" s="107"/>
      <c r="D132" s="28">
        <f t="shared" ref="D132:R132" si="5">COUNTIF(D104:D131,"Yes")</f>
        <v>0</v>
      </c>
      <c r="E132" s="28">
        <f t="shared" si="5"/>
        <v>0</v>
      </c>
      <c r="F132" s="28">
        <f t="shared" si="5"/>
        <v>0</v>
      </c>
      <c r="G132" s="28">
        <f t="shared" si="5"/>
        <v>0</v>
      </c>
      <c r="H132" s="28">
        <f t="shared" si="5"/>
        <v>0</v>
      </c>
      <c r="I132" s="28">
        <f t="shared" si="5"/>
        <v>0</v>
      </c>
      <c r="J132" s="28">
        <f t="shared" si="5"/>
        <v>0</v>
      </c>
      <c r="K132" s="28">
        <f t="shared" si="5"/>
        <v>0</v>
      </c>
      <c r="L132" s="28">
        <f t="shared" si="5"/>
        <v>0</v>
      </c>
      <c r="M132" s="28">
        <f t="shared" si="5"/>
        <v>0</v>
      </c>
      <c r="N132" s="28">
        <f t="shared" si="5"/>
        <v>0</v>
      </c>
      <c r="O132" s="28">
        <f t="shared" si="5"/>
        <v>0</v>
      </c>
      <c r="P132" s="28">
        <f t="shared" si="5"/>
        <v>0</v>
      </c>
      <c r="Q132" s="28">
        <f t="shared" si="5"/>
        <v>0</v>
      </c>
      <c r="R132" s="28">
        <f t="shared" si="5"/>
        <v>0</v>
      </c>
    </row>
    <row r="133" spans="1:18" x14ac:dyDescent="0.2">
      <c r="A133" s="42"/>
      <c r="B133" s="42"/>
      <c r="C133" s="77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:18" x14ac:dyDescent="0.2">
      <c r="A134" s="63" t="s">
        <v>391</v>
      </c>
      <c r="B134" s="63" t="s">
        <v>392</v>
      </c>
      <c r="C134" s="63" t="s">
        <v>393</v>
      </c>
      <c r="D134" s="63" t="s">
        <v>36</v>
      </c>
      <c r="E134" s="63" t="s">
        <v>111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x14ac:dyDescent="0.2">
      <c r="A135" s="63" t="s">
        <v>391</v>
      </c>
      <c r="B135" s="63" t="s">
        <v>394</v>
      </c>
      <c r="C135" s="63" t="s">
        <v>395</v>
      </c>
      <c r="D135" s="63" t="s">
        <v>36</v>
      </c>
      <c r="E135" s="63" t="s">
        <v>111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x14ac:dyDescent="0.2">
      <c r="A136" s="63" t="s">
        <v>391</v>
      </c>
      <c r="B136" s="63" t="s">
        <v>396</v>
      </c>
      <c r="C136" s="63" t="s">
        <v>397</v>
      </c>
      <c r="D136" s="63" t="s">
        <v>36</v>
      </c>
      <c r="E136" s="63" t="s">
        <v>111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ht="18" x14ac:dyDescent="0.2">
      <c r="A137" s="63" t="s">
        <v>391</v>
      </c>
      <c r="B137" s="63" t="s">
        <v>398</v>
      </c>
      <c r="C137" s="63" t="s">
        <v>399</v>
      </c>
      <c r="D137" s="63" t="s">
        <v>36</v>
      </c>
      <c r="E137" s="63" t="s">
        <v>111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x14ac:dyDescent="0.2">
      <c r="A138" s="63" t="s">
        <v>391</v>
      </c>
      <c r="B138" s="63" t="s">
        <v>400</v>
      </c>
      <c r="C138" s="63" t="s">
        <v>401</v>
      </c>
      <c r="D138" s="63" t="s">
        <v>36</v>
      </c>
      <c r="E138" s="63" t="s">
        <v>111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x14ac:dyDescent="0.2">
      <c r="A139" s="63" t="s">
        <v>391</v>
      </c>
      <c r="B139" s="63" t="s">
        <v>402</v>
      </c>
      <c r="C139" s="63" t="s">
        <v>403</v>
      </c>
      <c r="D139" s="63" t="s">
        <v>36</v>
      </c>
      <c r="E139" s="63" t="s">
        <v>111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x14ac:dyDescent="0.2">
      <c r="A140" s="63" t="s">
        <v>391</v>
      </c>
      <c r="B140" s="63" t="s">
        <v>404</v>
      </c>
      <c r="C140" s="63" t="s">
        <v>405</v>
      </c>
      <c r="D140" s="63" t="s">
        <v>36</v>
      </c>
      <c r="E140" s="63" t="s">
        <v>111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x14ac:dyDescent="0.2">
      <c r="A141" s="63" t="s">
        <v>391</v>
      </c>
      <c r="B141" s="63" t="s">
        <v>406</v>
      </c>
      <c r="C141" s="63" t="s">
        <v>407</v>
      </c>
      <c r="D141" s="63" t="s">
        <v>36</v>
      </c>
      <c r="E141" s="63" t="s">
        <v>111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x14ac:dyDescent="0.2">
      <c r="A142" s="63" t="s">
        <v>391</v>
      </c>
      <c r="B142" s="63" t="s">
        <v>408</v>
      </c>
      <c r="C142" s="63" t="s">
        <v>409</v>
      </c>
      <c r="D142" s="63" t="s">
        <v>36</v>
      </c>
      <c r="E142" s="63" t="s">
        <v>111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x14ac:dyDescent="0.2">
      <c r="A143" s="63" t="s">
        <v>391</v>
      </c>
      <c r="B143" s="63" t="s">
        <v>410</v>
      </c>
      <c r="C143" s="63" t="s">
        <v>411</v>
      </c>
      <c r="D143" s="63" t="s">
        <v>36</v>
      </c>
      <c r="E143" s="63" t="s">
        <v>111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x14ac:dyDescent="0.2">
      <c r="A144" s="63" t="s">
        <v>391</v>
      </c>
      <c r="B144" s="63" t="s">
        <v>412</v>
      </c>
      <c r="C144" s="63" t="s">
        <v>413</v>
      </c>
      <c r="D144" s="63" t="s">
        <v>36</v>
      </c>
      <c r="E144" s="63" t="s">
        <v>111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x14ac:dyDescent="0.2">
      <c r="A145" s="63" t="s">
        <v>391</v>
      </c>
      <c r="B145" s="63" t="s">
        <v>414</v>
      </c>
      <c r="C145" s="63" t="s">
        <v>415</v>
      </c>
      <c r="D145" s="63" t="s">
        <v>36</v>
      </c>
      <c r="E145" s="63" t="s">
        <v>111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x14ac:dyDescent="0.2">
      <c r="A146" s="63" t="s">
        <v>391</v>
      </c>
      <c r="B146" s="63" t="s">
        <v>416</v>
      </c>
      <c r="C146" s="63" t="s">
        <v>417</v>
      </c>
      <c r="D146" s="63" t="s">
        <v>36</v>
      </c>
      <c r="E146" s="63" t="s">
        <v>111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x14ac:dyDescent="0.2">
      <c r="A147" s="63" t="s">
        <v>391</v>
      </c>
      <c r="B147" s="63" t="s">
        <v>418</v>
      </c>
      <c r="C147" s="63" t="s">
        <v>419</v>
      </c>
      <c r="D147" s="63" t="s">
        <v>36</v>
      </c>
      <c r="E147" s="63" t="s">
        <v>111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x14ac:dyDescent="0.2">
      <c r="A148" s="63" t="s">
        <v>391</v>
      </c>
      <c r="B148" s="63" t="s">
        <v>420</v>
      </c>
      <c r="C148" s="63" t="s">
        <v>421</v>
      </c>
      <c r="D148" s="63" t="s">
        <v>36</v>
      </c>
      <c r="E148" s="63" t="s">
        <v>111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x14ac:dyDescent="0.2">
      <c r="A149" s="63" t="s">
        <v>391</v>
      </c>
      <c r="B149" s="63" t="s">
        <v>422</v>
      </c>
      <c r="C149" s="63" t="s">
        <v>423</v>
      </c>
      <c r="D149" s="63" t="s">
        <v>36</v>
      </c>
      <c r="E149" s="63" t="s">
        <v>111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x14ac:dyDescent="0.2">
      <c r="A150" s="63" t="s">
        <v>391</v>
      </c>
      <c r="B150" s="63" t="s">
        <v>424</v>
      </c>
      <c r="C150" s="63" t="s">
        <v>425</v>
      </c>
      <c r="D150" s="63" t="s">
        <v>36</v>
      </c>
      <c r="E150" s="63" t="s">
        <v>111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x14ac:dyDescent="0.2">
      <c r="A151" s="63" t="s">
        <v>391</v>
      </c>
      <c r="B151" s="63" t="s">
        <v>426</v>
      </c>
      <c r="C151" s="63" t="s">
        <v>427</v>
      </c>
      <c r="D151" s="63" t="s">
        <v>36</v>
      </c>
      <c r="E151" s="63" t="s">
        <v>111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x14ac:dyDescent="0.2">
      <c r="A152" s="63" t="s">
        <v>391</v>
      </c>
      <c r="B152" s="63" t="s">
        <v>428</v>
      </c>
      <c r="C152" s="63" t="s">
        <v>429</v>
      </c>
      <c r="D152" s="63" t="s">
        <v>36</v>
      </c>
      <c r="E152" s="63" t="s">
        <v>111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x14ac:dyDescent="0.2">
      <c r="A153" s="63" t="s">
        <v>391</v>
      </c>
      <c r="B153" s="63" t="s">
        <v>430</v>
      </c>
      <c r="C153" s="63" t="s">
        <v>431</v>
      </c>
      <c r="D153" s="63" t="s">
        <v>36</v>
      </c>
      <c r="E153" s="63" t="s">
        <v>111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x14ac:dyDescent="0.2">
      <c r="A154" s="64" t="s">
        <v>391</v>
      </c>
      <c r="B154" s="64" t="s">
        <v>432</v>
      </c>
      <c r="C154" s="64" t="s">
        <v>433</v>
      </c>
      <c r="D154" s="64" t="s">
        <v>36</v>
      </c>
      <c r="E154" s="64" t="s">
        <v>111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x14ac:dyDescent="0.2">
      <c r="A155" s="27"/>
      <c r="B155" s="28">
        <f>COUNTA(B134:B154)</f>
        <v>21</v>
      </c>
      <c r="C155" s="107"/>
      <c r="D155" s="28">
        <f t="shared" ref="D155:R155" si="6">COUNTIF(D134:D154,"Yes")</f>
        <v>0</v>
      </c>
      <c r="E155" s="28">
        <f t="shared" si="6"/>
        <v>0</v>
      </c>
      <c r="F155" s="28">
        <f t="shared" si="6"/>
        <v>0</v>
      </c>
      <c r="G155" s="28">
        <f t="shared" si="6"/>
        <v>0</v>
      </c>
      <c r="H155" s="28">
        <f t="shared" si="6"/>
        <v>0</v>
      </c>
      <c r="I155" s="28">
        <f t="shared" si="6"/>
        <v>0</v>
      </c>
      <c r="J155" s="28">
        <f t="shared" si="6"/>
        <v>0</v>
      </c>
      <c r="K155" s="28">
        <f t="shared" si="6"/>
        <v>0</v>
      </c>
      <c r="L155" s="28">
        <f t="shared" si="6"/>
        <v>0</v>
      </c>
      <c r="M155" s="28">
        <f t="shared" si="6"/>
        <v>0</v>
      </c>
      <c r="N155" s="28">
        <f t="shared" si="6"/>
        <v>0</v>
      </c>
      <c r="O155" s="28">
        <f t="shared" si="6"/>
        <v>0</v>
      </c>
      <c r="P155" s="28">
        <f t="shared" si="6"/>
        <v>0</v>
      </c>
      <c r="Q155" s="28">
        <f t="shared" si="6"/>
        <v>0</v>
      </c>
      <c r="R155" s="28">
        <f t="shared" si="6"/>
        <v>0</v>
      </c>
    </row>
    <row r="156" spans="1:18" x14ac:dyDescent="0.2">
      <c r="A156" s="42"/>
      <c r="B156" s="42"/>
      <c r="C156" s="77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 x14ac:dyDescent="0.2">
      <c r="A157" s="63" t="s">
        <v>434</v>
      </c>
      <c r="B157" s="63" t="s">
        <v>435</v>
      </c>
      <c r="C157" s="63" t="s">
        <v>436</v>
      </c>
      <c r="D157" s="63" t="s">
        <v>36</v>
      </c>
      <c r="E157" s="63" t="s">
        <v>111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x14ac:dyDescent="0.2">
      <c r="A158" s="63" t="s">
        <v>434</v>
      </c>
      <c r="B158" s="63" t="s">
        <v>437</v>
      </c>
      <c r="C158" s="63" t="s">
        <v>438</v>
      </c>
      <c r="D158" s="63" t="s">
        <v>36</v>
      </c>
      <c r="E158" s="63" t="s">
        <v>111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x14ac:dyDescent="0.2">
      <c r="A159" s="63" t="s">
        <v>434</v>
      </c>
      <c r="B159" s="63" t="s">
        <v>439</v>
      </c>
      <c r="C159" s="63" t="s">
        <v>440</v>
      </c>
      <c r="D159" s="63" t="s">
        <v>36</v>
      </c>
      <c r="E159" s="63" t="s">
        <v>111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x14ac:dyDescent="0.2">
      <c r="A160" s="63" t="s">
        <v>434</v>
      </c>
      <c r="B160" s="63" t="s">
        <v>441</v>
      </c>
      <c r="C160" s="63" t="s">
        <v>442</v>
      </c>
      <c r="D160" s="63" t="s">
        <v>36</v>
      </c>
      <c r="E160" s="63" t="s">
        <v>111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x14ac:dyDescent="0.2">
      <c r="A161" s="63" t="s">
        <v>434</v>
      </c>
      <c r="B161" s="63" t="s">
        <v>443</v>
      </c>
      <c r="C161" s="63" t="s">
        <v>444</v>
      </c>
      <c r="D161" s="63" t="s">
        <v>36</v>
      </c>
      <c r="E161" s="63" t="s">
        <v>111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x14ac:dyDescent="0.2">
      <c r="A162" s="63" t="s">
        <v>434</v>
      </c>
      <c r="B162" s="63" t="s">
        <v>445</v>
      </c>
      <c r="C162" s="63" t="s">
        <v>446</v>
      </c>
      <c r="D162" s="63" t="s">
        <v>36</v>
      </c>
      <c r="E162" s="63" t="s">
        <v>111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x14ac:dyDescent="0.2">
      <c r="A163" s="63" t="s">
        <v>434</v>
      </c>
      <c r="B163" s="63" t="s">
        <v>447</v>
      </c>
      <c r="C163" s="63" t="s">
        <v>448</v>
      </c>
      <c r="D163" s="63" t="s">
        <v>36</v>
      </c>
      <c r="E163" s="63" t="s">
        <v>111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x14ac:dyDescent="0.2">
      <c r="A164" s="63" t="s">
        <v>434</v>
      </c>
      <c r="B164" s="63" t="s">
        <v>449</v>
      </c>
      <c r="C164" s="63" t="s">
        <v>450</v>
      </c>
      <c r="D164" s="63" t="s">
        <v>36</v>
      </c>
      <c r="E164" s="63" t="s">
        <v>111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x14ac:dyDescent="0.2">
      <c r="A165" s="63" t="s">
        <v>434</v>
      </c>
      <c r="B165" s="63" t="s">
        <v>451</v>
      </c>
      <c r="C165" s="63" t="s">
        <v>452</v>
      </c>
      <c r="D165" s="63" t="s">
        <v>36</v>
      </c>
      <c r="E165" s="63" t="s">
        <v>111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x14ac:dyDescent="0.2">
      <c r="A166" s="63" t="s">
        <v>434</v>
      </c>
      <c r="B166" s="63" t="s">
        <v>453</v>
      </c>
      <c r="C166" s="63" t="s">
        <v>454</v>
      </c>
      <c r="D166" s="63" t="s">
        <v>36</v>
      </c>
      <c r="E166" s="63" t="s">
        <v>111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x14ac:dyDescent="0.2">
      <c r="A167" s="63" t="s">
        <v>434</v>
      </c>
      <c r="B167" s="63" t="s">
        <v>455</v>
      </c>
      <c r="C167" s="63" t="s">
        <v>456</v>
      </c>
      <c r="D167" s="63" t="s">
        <v>36</v>
      </c>
      <c r="E167" s="63" t="s">
        <v>111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x14ac:dyDescent="0.2">
      <c r="A168" s="63" t="s">
        <v>434</v>
      </c>
      <c r="B168" s="63" t="s">
        <v>457</v>
      </c>
      <c r="C168" s="63" t="s">
        <v>458</v>
      </c>
      <c r="D168" s="63" t="s">
        <v>36</v>
      </c>
      <c r="E168" s="63" t="s">
        <v>111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x14ac:dyDescent="0.2">
      <c r="A169" s="63" t="s">
        <v>434</v>
      </c>
      <c r="B169" s="63" t="s">
        <v>459</v>
      </c>
      <c r="C169" s="63" t="s">
        <v>460</v>
      </c>
      <c r="D169" s="63" t="s">
        <v>36</v>
      </c>
      <c r="E169" s="63" t="s">
        <v>111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x14ac:dyDescent="0.2">
      <c r="A170" s="63" t="s">
        <v>434</v>
      </c>
      <c r="B170" s="63" t="s">
        <v>461</v>
      </c>
      <c r="C170" s="63" t="s">
        <v>462</v>
      </c>
      <c r="D170" s="63" t="s">
        <v>36</v>
      </c>
      <c r="E170" s="63" t="s">
        <v>111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x14ac:dyDescent="0.2">
      <c r="A171" s="63" t="s">
        <v>434</v>
      </c>
      <c r="B171" s="63" t="s">
        <v>463</v>
      </c>
      <c r="C171" s="63" t="s">
        <v>464</v>
      </c>
      <c r="D171" s="63" t="s">
        <v>36</v>
      </c>
      <c r="E171" s="63" t="s">
        <v>111</v>
      </c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x14ac:dyDescent="0.2">
      <c r="A172" s="63" t="s">
        <v>434</v>
      </c>
      <c r="B172" s="63" t="s">
        <v>465</v>
      </c>
      <c r="C172" s="63" t="s">
        <v>466</v>
      </c>
      <c r="D172" s="63" t="s">
        <v>36</v>
      </c>
      <c r="E172" s="63" t="s">
        <v>111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ht="18" x14ac:dyDescent="0.2">
      <c r="A173" s="63" t="s">
        <v>434</v>
      </c>
      <c r="B173" s="63" t="s">
        <v>467</v>
      </c>
      <c r="C173" s="63" t="s">
        <v>468</v>
      </c>
      <c r="D173" s="63" t="s">
        <v>36</v>
      </c>
      <c r="E173" s="63" t="s">
        <v>111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x14ac:dyDescent="0.2">
      <c r="A174" s="63" t="s">
        <v>434</v>
      </c>
      <c r="B174" s="63" t="s">
        <v>469</v>
      </c>
      <c r="C174" s="63" t="s">
        <v>470</v>
      </c>
      <c r="D174" s="63" t="s">
        <v>36</v>
      </c>
      <c r="E174" s="63" t="s">
        <v>111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x14ac:dyDescent="0.2">
      <c r="A175" s="63" t="s">
        <v>434</v>
      </c>
      <c r="B175" s="63" t="s">
        <v>471</v>
      </c>
      <c r="C175" s="63" t="s">
        <v>472</v>
      </c>
      <c r="D175" s="63" t="s">
        <v>36</v>
      </c>
      <c r="E175" s="63" t="s">
        <v>111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x14ac:dyDescent="0.2">
      <c r="A176" s="63" t="s">
        <v>434</v>
      </c>
      <c r="B176" s="63" t="s">
        <v>473</v>
      </c>
      <c r="C176" s="63" t="s">
        <v>474</v>
      </c>
      <c r="D176" s="63" t="s">
        <v>36</v>
      </c>
      <c r="E176" s="63" t="s">
        <v>111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x14ac:dyDescent="0.2">
      <c r="A177" s="63" t="s">
        <v>434</v>
      </c>
      <c r="B177" s="63" t="s">
        <v>475</v>
      </c>
      <c r="C177" s="63" t="s">
        <v>476</v>
      </c>
      <c r="D177" s="63" t="s">
        <v>36</v>
      </c>
      <c r="E177" s="63" t="s">
        <v>111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x14ac:dyDescent="0.2">
      <c r="A178" s="63" t="s">
        <v>434</v>
      </c>
      <c r="B178" s="63" t="s">
        <v>477</v>
      </c>
      <c r="C178" s="63" t="s">
        <v>478</v>
      </c>
      <c r="D178" s="63" t="s">
        <v>36</v>
      </c>
      <c r="E178" s="63" t="s">
        <v>111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x14ac:dyDescent="0.2">
      <c r="A179" s="63" t="s">
        <v>434</v>
      </c>
      <c r="B179" s="63" t="s">
        <v>479</v>
      </c>
      <c r="C179" s="63" t="s">
        <v>480</v>
      </c>
      <c r="D179" s="63" t="s">
        <v>36</v>
      </c>
      <c r="E179" s="63" t="s">
        <v>111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x14ac:dyDescent="0.2">
      <c r="A180" s="63" t="s">
        <v>434</v>
      </c>
      <c r="B180" s="63" t="s">
        <v>481</v>
      </c>
      <c r="C180" s="63" t="s">
        <v>482</v>
      </c>
      <c r="D180" s="63" t="s">
        <v>36</v>
      </c>
      <c r="E180" s="63" t="s">
        <v>111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x14ac:dyDescent="0.2">
      <c r="A181" s="64" t="s">
        <v>434</v>
      </c>
      <c r="B181" s="64" t="s">
        <v>483</v>
      </c>
      <c r="C181" s="64" t="s">
        <v>484</v>
      </c>
      <c r="D181" s="64" t="s">
        <v>36</v>
      </c>
      <c r="E181" s="64" t="s">
        <v>111</v>
      </c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x14ac:dyDescent="0.2">
      <c r="A182" s="27"/>
      <c r="B182" s="28">
        <f>COUNTA(B157:B181)</f>
        <v>25</v>
      </c>
      <c r="C182" s="107"/>
      <c r="D182" s="28">
        <f t="shared" ref="D182:R182" si="7">COUNTIF(D157:D181,"Yes")</f>
        <v>0</v>
      </c>
      <c r="E182" s="28">
        <f t="shared" si="7"/>
        <v>0</v>
      </c>
      <c r="F182" s="28">
        <f t="shared" si="7"/>
        <v>0</v>
      </c>
      <c r="G182" s="28">
        <f t="shared" si="7"/>
        <v>0</v>
      </c>
      <c r="H182" s="28">
        <f t="shared" si="7"/>
        <v>0</v>
      </c>
      <c r="I182" s="28">
        <f t="shared" si="7"/>
        <v>0</v>
      </c>
      <c r="J182" s="28">
        <f t="shared" si="7"/>
        <v>0</v>
      </c>
      <c r="K182" s="28">
        <f t="shared" si="7"/>
        <v>0</v>
      </c>
      <c r="L182" s="28">
        <f t="shared" si="7"/>
        <v>0</v>
      </c>
      <c r="M182" s="28">
        <f t="shared" si="7"/>
        <v>0</v>
      </c>
      <c r="N182" s="28">
        <f t="shared" si="7"/>
        <v>0</v>
      </c>
      <c r="O182" s="28">
        <f t="shared" si="7"/>
        <v>0</v>
      </c>
      <c r="P182" s="28">
        <f t="shared" si="7"/>
        <v>0</v>
      </c>
      <c r="Q182" s="28">
        <f t="shared" si="7"/>
        <v>0</v>
      </c>
      <c r="R182" s="28">
        <f t="shared" si="7"/>
        <v>0</v>
      </c>
    </row>
    <row r="183" spans="1:18" x14ac:dyDescent="0.2">
      <c r="A183" s="42"/>
      <c r="B183" s="42"/>
      <c r="C183" s="77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x14ac:dyDescent="0.2">
      <c r="A184" s="63" t="s">
        <v>485</v>
      </c>
      <c r="B184" s="63" t="s">
        <v>486</v>
      </c>
      <c r="C184" s="63" t="s">
        <v>487</v>
      </c>
      <c r="D184" s="63" t="s">
        <v>36</v>
      </c>
      <c r="E184" s="63" t="s">
        <v>111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x14ac:dyDescent="0.2">
      <c r="A185" s="63" t="s">
        <v>485</v>
      </c>
      <c r="B185" s="63" t="s">
        <v>488</v>
      </c>
      <c r="C185" s="63" t="s">
        <v>489</v>
      </c>
      <c r="D185" s="63" t="s">
        <v>36</v>
      </c>
      <c r="E185" s="63" t="s">
        <v>111</v>
      </c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x14ac:dyDescent="0.2">
      <c r="A186" s="63" t="s">
        <v>485</v>
      </c>
      <c r="B186" s="63" t="s">
        <v>490</v>
      </c>
      <c r="C186" s="63" t="s">
        <v>491</v>
      </c>
      <c r="D186" s="63" t="s">
        <v>36</v>
      </c>
      <c r="E186" s="63" t="s">
        <v>111</v>
      </c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x14ac:dyDescent="0.2">
      <c r="A187" s="63" t="s">
        <v>485</v>
      </c>
      <c r="B187" s="63" t="s">
        <v>492</v>
      </c>
      <c r="C187" s="63" t="s">
        <v>493</v>
      </c>
      <c r="D187" s="63" t="s">
        <v>36</v>
      </c>
      <c r="E187" s="63" t="s">
        <v>111</v>
      </c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x14ac:dyDescent="0.2">
      <c r="A188" s="63" t="s">
        <v>485</v>
      </c>
      <c r="B188" s="63"/>
      <c r="C188" s="26" t="s">
        <v>1072</v>
      </c>
      <c r="D188" s="63" t="s">
        <v>36</v>
      </c>
      <c r="E188" s="63" t="s">
        <v>111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x14ac:dyDescent="0.2">
      <c r="A189" s="63" t="s">
        <v>485</v>
      </c>
      <c r="B189" s="63" t="s">
        <v>494</v>
      </c>
      <c r="C189" s="63" t="s">
        <v>495</v>
      </c>
      <c r="D189" s="63" t="s">
        <v>36</v>
      </c>
      <c r="E189" s="63" t="s">
        <v>111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x14ac:dyDescent="0.2">
      <c r="A190" s="63" t="s">
        <v>485</v>
      </c>
      <c r="B190" s="63" t="s">
        <v>496</v>
      </c>
      <c r="C190" s="63" t="s">
        <v>497</v>
      </c>
      <c r="D190" s="63" t="s">
        <v>36</v>
      </c>
      <c r="E190" s="63" t="s">
        <v>111</v>
      </c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x14ac:dyDescent="0.2">
      <c r="A191" s="63" t="s">
        <v>485</v>
      </c>
      <c r="B191" s="63" t="s">
        <v>498</v>
      </c>
      <c r="C191" s="63" t="s">
        <v>499</v>
      </c>
      <c r="D191" s="63" t="s">
        <v>36</v>
      </c>
      <c r="E191" s="63" t="s">
        <v>111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x14ac:dyDescent="0.2">
      <c r="A192" s="63" t="s">
        <v>485</v>
      </c>
      <c r="B192" s="63" t="s">
        <v>500</v>
      </c>
      <c r="C192" s="63" t="s">
        <v>501</v>
      </c>
      <c r="D192" s="63" t="s">
        <v>36</v>
      </c>
      <c r="E192" s="63" t="s">
        <v>111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x14ac:dyDescent="0.2">
      <c r="A193" s="63" t="s">
        <v>485</v>
      </c>
      <c r="B193" s="63"/>
      <c r="C193" s="46" t="s">
        <v>1073</v>
      </c>
      <c r="D193" s="63" t="s">
        <v>36</v>
      </c>
      <c r="E193" s="63" t="s">
        <v>111</v>
      </c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x14ac:dyDescent="0.2">
      <c r="A194" s="63" t="s">
        <v>485</v>
      </c>
      <c r="B194" s="63" t="s">
        <v>502</v>
      </c>
      <c r="C194" s="63" t="s">
        <v>503</v>
      </c>
      <c r="D194" s="63" t="s">
        <v>36</v>
      </c>
      <c r="E194" s="63" t="s">
        <v>111</v>
      </c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x14ac:dyDescent="0.2">
      <c r="A195" s="63" t="s">
        <v>485</v>
      </c>
      <c r="B195" s="63" t="s">
        <v>504</v>
      </c>
      <c r="C195" s="63" t="s">
        <v>505</v>
      </c>
      <c r="D195" s="63" t="s">
        <v>36</v>
      </c>
      <c r="E195" s="63" t="s">
        <v>111</v>
      </c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x14ac:dyDescent="0.2">
      <c r="A196" s="63" t="s">
        <v>485</v>
      </c>
      <c r="B196" s="63" t="s">
        <v>506</v>
      </c>
      <c r="C196" s="63" t="s">
        <v>507</v>
      </c>
      <c r="D196" s="63" t="s">
        <v>36</v>
      </c>
      <c r="E196" s="63" t="s">
        <v>111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x14ac:dyDescent="0.2">
      <c r="A197" s="63" t="s">
        <v>485</v>
      </c>
      <c r="B197" s="63" t="s">
        <v>508</v>
      </c>
      <c r="C197" s="63" t="s">
        <v>509</v>
      </c>
      <c r="D197" s="63" t="s">
        <v>36</v>
      </c>
      <c r="E197" s="63" t="s">
        <v>111</v>
      </c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x14ac:dyDescent="0.2">
      <c r="A198" s="63" t="s">
        <v>485</v>
      </c>
      <c r="B198" s="63" t="s">
        <v>510</v>
      </c>
      <c r="C198" s="63" t="s">
        <v>511</v>
      </c>
      <c r="D198" s="63" t="s">
        <v>36</v>
      </c>
      <c r="E198" s="63" t="s">
        <v>111</v>
      </c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x14ac:dyDescent="0.2">
      <c r="A199" s="63" t="s">
        <v>485</v>
      </c>
      <c r="B199" s="63"/>
      <c r="C199" s="46" t="s">
        <v>1074</v>
      </c>
      <c r="D199" s="63" t="s">
        <v>36</v>
      </c>
      <c r="E199" s="63" t="s">
        <v>111</v>
      </c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x14ac:dyDescent="0.2">
      <c r="A200" s="63" t="s">
        <v>485</v>
      </c>
      <c r="B200" s="63" t="s">
        <v>512</v>
      </c>
      <c r="C200" s="63" t="s">
        <v>513</v>
      </c>
      <c r="D200" s="63" t="s">
        <v>36</v>
      </c>
      <c r="E200" s="63" t="s">
        <v>111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x14ac:dyDescent="0.2">
      <c r="A201" s="63" t="s">
        <v>485</v>
      </c>
      <c r="B201" s="63" t="s">
        <v>514</v>
      </c>
      <c r="C201" s="63" t="s">
        <v>515</v>
      </c>
      <c r="D201" s="63" t="s">
        <v>36</v>
      </c>
      <c r="E201" s="63" t="s">
        <v>111</v>
      </c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x14ac:dyDescent="0.2">
      <c r="A202" s="63" t="s">
        <v>485</v>
      </c>
      <c r="B202" s="63" t="s">
        <v>516</v>
      </c>
      <c r="C202" s="63" t="s">
        <v>517</v>
      </c>
      <c r="D202" s="63" t="s">
        <v>36</v>
      </c>
      <c r="E202" s="63" t="s">
        <v>111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x14ac:dyDescent="0.2">
      <c r="A203" s="63" t="s">
        <v>485</v>
      </c>
      <c r="B203" s="63" t="s">
        <v>518</v>
      </c>
      <c r="C203" s="63" t="s">
        <v>519</v>
      </c>
      <c r="D203" s="63" t="s">
        <v>36</v>
      </c>
      <c r="E203" s="63" t="s">
        <v>111</v>
      </c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x14ac:dyDescent="0.2">
      <c r="A204" s="63" t="s">
        <v>485</v>
      </c>
      <c r="B204" s="63" t="s">
        <v>520</v>
      </c>
      <c r="C204" s="63" t="s">
        <v>521</v>
      </c>
      <c r="D204" s="63" t="s">
        <v>36</v>
      </c>
      <c r="E204" s="63" t="s">
        <v>111</v>
      </c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x14ac:dyDescent="0.2">
      <c r="A205" s="63" t="s">
        <v>485</v>
      </c>
      <c r="B205" s="63" t="s">
        <v>522</v>
      </c>
      <c r="C205" s="63" t="s">
        <v>523</v>
      </c>
      <c r="D205" s="63" t="s">
        <v>36</v>
      </c>
      <c r="E205" s="63" t="s">
        <v>111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x14ac:dyDescent="0.2">
      <c r="A206" s="63" t="s">
        <v>485</v>
      </c>
      <c r="B206" s="63"/>
      <c r="C206" s="46" t="s">
        <v>1075</v>
      </c>
      <c r="D206" s="63" t="s">
        <v>36</v>
      </c>
      <c r="E206" s="63" t="s">
        <v>111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x14ac:dyDescent="0.2">
      <c r="A207" s="63" t="s">
        <v>485</v>
      </c>
      <c r="B207" s="63" t="s">
        <v>524</v>
      </c>
      <c r="C207" s="63" t="s">
        <v>525</v>
      </c>
      <c r="D207" s="63" t="s">
        <v>36</v>
      </c>
      <c r="E207" s="63" t="s">
        <v>111</v>
      </c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x14ac:dyDescent="0.2">
      <c r="A208" s="63" t="s">
        <v>485</v>
      </c>
      <c r="B208" s="63" t="s">
        <v>526</v>
      </c>
      <c r="C208" s="63" t="s">
        <v>527</v>
      </c>
      <c r="D208" s="63" t="s">
        <v>36</v>
      </c>
      <c r="E208" s="63" t="s">
        <v>111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x14ac:dyDescent="0.2">
      <c r="A209" s="63" t="s">
        <v>485</v>
      </c>
      <c r="B209" s="63" t="s">
        <v>528</v>
      </c>
      <c r="C209" s="63" t="s">
        <v>529</v>
      </c>
      <c r="D209" s="63" t="s">
        <v>36</v>
      </c>
      <c r="E209" s="63" t="s">
        <v>111</v>
      </c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x14ac:dyDescent="0.2">
      <c r="A210" s="63" t="s">
        <v>485</v>
      </c>
      <c r="B210" s="63" t="s">
        <v>530</v>
      </c>
      <c r="C210" s="63" t="s">
        <v>531</v>
      </c>
      <c r="D210" s="63" t="s">
        <v>36</v>
      </c>
      <c r="E210" s="63" t="s">
        <v>111</v>
      </c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x14ac:dyDescent="0.2">
      <c r="A211" s="64" t="s">
        <v>485</v>
      </c>
      <c r="B211" s="64" t="s">
        <v>532</v>
      </c>
      <c r="C211" s="64" t="s">
        <v>533</v>
      </c>
      <c r="D211" s="64" t="s">
        <v>36</v>
      </c>
      <c r="E211" s="64" t="s">
        <v>111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x14ac:dyDescent="0.2">
      <c r="A212" s="27"/>
      <c r="B212" s="28">
        <v>28</v>
      </c>
      <c r="C212" s="107"/>
      <c r="D212" s="28">
        <f t="shared" ref="D212:R212" si="8">COUNTIF(D184:D211,"Yes")</f>
        <v>0</v>
      </c>
      <c r="E212" s="28">
        <f t="shared" si="8"/>
        <v>0</v>
      </c>
      <c r="F212" s="28">
        <f t="shared" si="8"/>
        <v>0</v>
      </c>
      <c r="G212" s="28">
        <f t="shared" si="8"/>
        <v>0</v>
      </c>
      <c r="H212" s="28">
        <f t="shared" si="8"/>
        <v>0</v>
      </c>
      <c r="I212" s="28">
        <f t="shared" si="8"/>
        <v>0</v>
      </c>
      <c r="J212" s="28">
        <f t="shared" si="8"/>
        <v>0</v>
      </c>
      <c r="K212" s="28">
        <f t="shared" si="8"/>
        <v>0</v>
      </c>
      <c r="L212" s="28">
        <f t="shared" si="8"/>
        <v>0</v>
      </c>
      <c r="M212" s="28">
        <f t="shared" si="8"/>
        <v>0</v>
      </c>
      <c r="N212" s="28">
        <f t="shared" si="8"/>
        <v>0</v>
      </c>
      <c r="O212" s="28">
        <f t="shared" si="8"/>
        <v>0</v>
      </c>
      <c r="P212" s="28">
        <f t="shared" si="8"/>
        <v>0</v>
      </c>
      <c r="Q212" s="28">
        <f t="shared" si="8"/>
        <v>0</v>
      </c>
      <c r="R212" s="28">
        <f t="shared" si="8"/>
        <v>0</v>
      </c>
    </row>
    <row r="213" spans="1:18" x14ac:dyDescent="0.2">
      <c r="A213" s="42"/>
      <c r="B213" s="42"/>
      <c r="C213" s="77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1:18" x14ac:dyDescent="0.2">
      <c r="A214" s="109" t="s">
        <v>534</v>
      </c>
      <c r="B214" s="109" t="s">
        <v>535</v>
      </c>
      <c r="C214" s="109" t="s">
        <v>536</v>
      </c>
      <c r="D214" s="63" t="s">
        <v>36</v>
      </c>
      <c r="E214" s="63" t="s">
        <v>111</v>
      </c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x14ac:dyDescent="0.2">
      <c r="A215" s="109" t="s">
        <v>534</v>
      </c>
      <c r="B215" s="109" t="s">
        <v>537</v>
      </c>
      <c r="C215" s="109" t="s">
        <v>538</v>
      </c>
      <c r="D215" s="63" t="s">
        <v>36</v>
      </c>
      <c r="E215" s="63" t="s">
        <v>111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x14ac:dyDescent="0.2">
      <c r="A216" s="109" t="s">
        <v>534</v>
      </c>
      <c r="B216" s="109" t="s">
        <v>539</v>
      </c>
      <c r="C216" s="109" t="s">
        <v>540</v>
      </c>
      <c r="D216" s="63" t="s">
        <v>36</v>
      </c>
      <c r="E216" s="63" t="s">
        <v>111</v>
      </c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x14ac:dyDescent="0.2">
      <c r="A217" s="109" t="s">
        <v>534</v>
      </c>
      <c r="B217" s="109" t="s">
        <v>541</v>
      </c>
      <c r="C217" s="109" t="s">
        <v>542</v>
      </c>
      <c r="D217" s="63" t="s">
        <v>36</v>
      </c>
      <c r="E217" s="63" t="s">
        <v>111</v>
      </c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x14ac:dyDescent="0.2">
      <c r="A218" s="109" t="s">
        <v>534</v>
      </c>
      <c r="B218" s="109" t="s">
        <v>543</v>
      </c>
      <c r="C218" s="109" t="s">
        <v>544</v>
      </c>
      <c r="D218" s="63" t="s">
        <v>36</v>
      </c>
      <c r="E218" s="63" t="s">
        <v>111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x14ac:dyDescent="0.2">
      <c r="A219" s="109" t="s">
        <v>534</v>
      </c>
      <c r="B219" s="109" t="s">
        <v>545</v>
      </c>
      <c r="C219" s="109" t="s">
        <v>546</v>
      </c>
      <c r="D219" s="63" t="s">
        <v>36</v>
      </c>
      <c r="E219" s="63" t="s">
        <v>111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x14ac:dyDescent="0.2">
      <c r="A220" s="109" t="s">
        <v>534</v>
      </c>
      <c r="B220" s="109" t="s">
        <v>547</v>
      </c>
      <c r="C220" s="109" t="s">
        <v>548</v>
      </c>
      <c r="D220" s="63" t="s">
        <v>36</v>
      </c>
      <c r="E220" s="63" t="s">
        <v>111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x14ac:dyDescent="0.2">
      <c r="A221" s="109" t="s">
        <v>534</v>
      </c>
      <c r="B221" s="109" t="s">
        <v>549</v>
      </c>
      <c r="C221" s="109" t="s">
        <v>550</v>
      </c>
      <c r="D221" s="63" t="s">
        <v>36</v>
      </c>
      <c r="E221" s="63" t="s">
        <v>111</v>
      </c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x14ac:dyDescent="0.2">
      <c r="A222" s="109" t="s">
        <v>534</v>
      </c>
      <c r="B222" s="109" t="s">
        <v>551</v>
      </c>
      <c r="C222" s="109" t="s">
        <v>552</v>
      </c>
      <c r="D222" s="63" t="s">
        <v>36</v>
      </c>
      <c r="E222" s="63" t="s">
        <v>111</v>
      </c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x14ac:dyDescent="0.2">
      <c r="A223" s="109" t="s">
        <v>534</v>
      </c>
      <c r="B223" s="109" t="s">
        <v>553</v>
      </c>
      <c r="C223" s="109" t="s">
        <v>554</v>
      </c>
      <c r="D223" s="63" t="s">
        <v>36</v>
      </c>
      <c r="E223" s="63" t="s">
        <v>111</v>
      </c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x14ac:dyDescent="0.2">
      <c r="A224" s="109" t="s">
        <v>534</v>
      </c>
      <c r="B224" s="109" t="s">
        <v>555</v>
      </c>
      <c r="C224" s="109" t="s">
        <v>556</v>
      </c>
      <c r="D224" s="63" t="s">
        <v>36</v>
      </c>
      <c r="E224" s="63" t="s">
        <v>111</v>
      </c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x14ac:dyDescent="0.2">
      <c r="A225" s="109" t="s">
        <v>534</v>
      </c>
      <c r="B225" s="109" t="s">
        <v>557</v>
      </c>
      <c r="C225" s="109" t="s">
        <v>558</v>
      </c>
      <c r="D225" s="63" t="s">
        <v>36</v>
      </c>
      <c r="E225" s="63" t="s">
        <v>111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x14ac:dyDescent="0.2">
      <c r="A226" s="109" t="s">
        <v>534</v>
      </c>
      <c r="B226" s="109" t="s">
        <v>559</v>
      </c>
      <c r="C226" s="109" t="s">
        <v>560</v>
      </c>
      <c r="D226" s="63" t="s">
        <v>36</v>
      </c>
      <c r="E226" s="63" t="s">
        <v>111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x14ac:dyDescent="0.2">
      <c r="A227" s="109" t="s">
        <v>534</v>
      </c>
      <c r="B227" s="109" t="s">
        <v>561</v>
      </c>
      <c r="C227" s="109" t="s">
        <v>562</v>
      </c>
      <c r="D227" s="63" t="s">
        <v>36</v>
      </c>
      <c r="E227" s="63" t="s">
        <v>111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x14ac:dyDescent="0.2">
      <c r="A228" s="109" t="s">
        <v>534</v>
      </c>
      <c r="B228" s="109" t="s">
        <v>563</v>
      </c>
      <c r="C228" s="109" t="s">
        <v>564</v>
      </c>
      <c r="D228" s="63" t="s">
        <v>36</v>
      </c>
      <c r="E228" s="63" t="s">
        <v>111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x14ac:dyDescent="0.2">
      <c r="A229" s="109" t="s">
        <v>534</v>
      </c>
      <c r="B229" s="109" t="s">
        <v>565</v>
      </c>
      <c r="C229" s="109" t="s">
        <v>566</v>
      </c>
      <c r="D229" s="63" t="s">
        <v>36</v>
      </c>
      <c r="E229" s="63" t="s">
        <v>111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x14ac:dyDescent="0.2">
      <c r="A230" s="109" t="s">
        <v>534</v>
      </c>
      <c r="B230" s="109" t="s">
        <v>567</v>
      </c>
      <c r="C230" s="109" t="s">
        <v>568</v>
      </c>
      <c r="D230" s="63" t="s">
        <v>36</v>
      </c>
      <c r="E230" s="63" t="s">
        <v>111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x14ac:dyDescent="0.2">
      <c r="A231" s="109" t="s">
        <v>534</v>
      </c>
      <c r="B231" s="109" t="s">
        <v>569</v>
      </c>
      <c r="C231" s="109" t="s">
        <v>570</v>
      </c>
      <c r="D231" s="63" t="s">
        <v>36</v>
      </c>
      <c r="E231" s="63" t="s">
        <v>111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x14ac:dyDescent="0.2">
      <c r="A232" s="109" t="s">
        <v>534</v>
      </c>
      <c r="B232" s="109" t="s">
        <v>571</v>
      </c>
      <c r="C232" s="109" t="s">
        <v>572</v>
      </c>
      <c r="D232" s="63" t="s">
        <v>36</v>
      </c>
      <c r="E232" s="63" t="s">
        <v>111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x14ac:dyDescent="0.2">
      <c r="A233" s="109" t="s">
        <v>534</v>
      </c>
      <c r="B233" s="109" t="s">
        <v>573</v>
      </c>
      <c r="C233" s="109" t="s">
        <v>574</v>
      </c>
      <c r="D233" s="63" t="s">
        <v>36</v>
      </c>
      <c r="E233" s="63" t="s">
        <v>111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x14ac:dyDescent="0.2">
      <c r="A234" s="109" t="s">
        <v>534</v>
      </c>
      <c r="B234" s="109" t="s">
        <v>575</v>
      </c>
      <c r="C234" s="109" t="s">
        <v>576</v>
      </c>
      <c r="D234" s="63" t="s">
        <v>36</v>
      </c>
      <c r="E234" s="63" t="s">
        <v>111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x14ac:dyDescent="0.2">
      <c r="A235" s="109" t="s">
        <v>534</v>
      </c>
      <c r="B235" s="109" t="s">
        <v>577</v>
      </c>
      <c r="C235" s="109" t="s">
        <v>578</v>
      </c>
      <c r="D235" s="63" t="s">
        <v>36</v>
      </c>
      <c r="E235" s="63" t="s">
        <v>111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x14ac:dyDescent="0.2">
      <c r="A236" s="109" t="s">
        <v>534</v>
      </c>
      <c r="B236" s="109" t="s">
        <v>579</v>
      </c>
      <c r="C236" s="109" t="s">
        <v>580</v>
      </c>
      <c r="D236" s="63" t="s">
        <v>36</v>
      </c>
      <c r="E236" s="63" t="s">
        <v>111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x14ac:dyDescent="0.2">
      <c r="A237" s="109" t="s">
        <v>534</v>
      </c>
      <c r="B237" s="109" t="s">
        <v>581</v>
      </c>
      <c r="C237" s="109" t="s">
        <v>582</v>
      </c>
      <c r="D237" s="63" t="s">
        <v>36</v>
      </c>
      <c r="E237" s="63" t="s">
        <v>111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x14ac:dyDescent="0.2">
      <c r="A238" s="109" t="s">
        <v>534</v>
      </c>
      <c r="B238" s="109" t="s">
        <v>583</v>
      </c>
      <c r="C238" s="109" t="s">
        <v>584</v>
      </c>
      <c r="D238" s="63" t="s">
        <v>36</v>
      </c>
      <c r="E238" s="63" t="s">
        <v>111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x14ac:dyDescent="0.2">
      <c r="A239" s="109" t="s">
        <v>534</v>
      </c>
      <c r="B239" s="109" t="s">
        <v>585</v>
      </c>
      <c r="C239" s="109" t="s">
        <v>586</v>
      </c>
      <c r="D239" s="63" t="s">
        <v>36</v>
      </c>
      <c r="E239" s="63" t="s">
        <v>111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x14ac:dyDescent="0.2">
      <c r="A240" s="109" t="s">
        <v>534</v>
      </c>
      <c r="B240" s="109" t="s">
        <v>587</v>
      </c>
      <c r="C240" s="109" t="s">
        <v>588</v>
      </c>
      <c r="D240" s="63" t="s">
        <v>36</v>
      </c>
      <c r="E240" s="63" t="s">
        <v>111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x14ac:dyDescent="0.2">
      <c r="A241" s="109" t="s">
        <v>534</v>
      </c>
      <c r="B241" s="109" t="s">
        <v>589</v>
      </c>
      <c r="C241" s="109" t="s">
        <v>590</v>
      </c>
      <c r="D241" s="63" t="s">
        <v>36</v>
      </c>
      <c r="E241" s="63" t="s">
        <v>111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x14ac:dyDescent="0.2">
      <c r="A242" s="109" t="s">
        <v>534</v>
      </c>
      <c r="B242" s="109" t="s">
        <v>591</v>
      </c>
      <c r="C242" s="109" t="s">
        <v>592</v>
      </c>
      <c r="D242" s="63" t="s">
        <v>36</v>
      </c>
      <c r="E242" s="63" t="s">
        <v>111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x14ac:dyDescent="0.2">
      <c r="A243" s="109" t="s">
        <v>534</v>
      </c>
      <c r="B243" s="109" t="s">
        <v>593</v>
      </c>
      <c r="C243" s="109" t="s">
        <v>594</v>
      </c>
      <c r="D243" s="63" t="s">
        <v>36</v>
      </c>
      <c r="E243" s="63" t="s">
        <v>111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x14ac:dyDescent="0.2">
      <c r="A244" s="109" t="s">
        <v>534</v>
      </c>
      <c r="B244" s="109" t="s">
        <v>595</v>
      </c>
      <c r="C244" s="109" t="s">
        <v>596</v>
      </c>
      <c r="D244" s="63" t="s">
        <v>36</v>
      </c>
      <c r="E244" s="63" t="s">
        <v>111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x14ac:dyDescent="0.2">
      <c r="A245" s="109" t="s">
        <v>534</v>
      </c>
      <c r="B245" s="109" t="s">
        <v>597</v>
      </c>
      <c r="C245" s="109" t="s">
        <v>598</v>
      </c>
      <c r="D245" s="63" t="s">
        <v>36</v>
      </c>
      <c r="E245" s="63" t="s">
        <v>111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x14ac:dyDescent="0.2">
      <c r="A246" s="109" t="s">
        <v>534</v>
      </c>
      <c r="B246" s="109" t="s">
        <v>599</v>
      </c>
      <c r="C246" s="109" t="s">
        <v>600</v>
      </c>
      <c r="D246" s="63" t="s">
        <v>36</v>
      </c>
      <c r="E246" s="63" t="s">
        <v>111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x14ac:dyDescent="0.2">
      <c r="A247" s="109" t="s">
        <v>534</v>
      </c>
      <c r="B247" s="109" t="s">
        <v>601</v>
      </c>
      <c r="C247" s="109" t="s">
        <v>602</v>
      </c>
      <c r="D247" s="63" t="s">
        <v>36</v>
      </c>
      <c r="E247" s="63" t="s">
        <v>111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x14ac:dyDescent="0.2">
      <c r="A248" s="109" t="s">
        <v>534</v>
      </c>
      <c r="B248" s="109" t="s">
        <v>603</v>
      </c>
      <c r="C248" s="109" t="s">
        <v>604</v>
      </c>
      <c r="D248" s="63" t="s">
        <v>36</v>
      </c>
      <c r="E248" s="63" t="s">
        <v>111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x14ac:dyDescent="0.2">
      <c r="A249" s="109" t="s">
        <v>534</v>
      </c>
      <c r="B249" s="109" t="s">
        <v>605</v>
      </c>
      <c r="C249" s="109" t="s">
        <v>606</v>
      </c>
      <c r="D249" s="63" t="s">
        <v>36</v>
      </c>
      <c r="E249" s="63" t="s">
        <v>111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x14ac:dyDescent="0.2">
      <c r="A250" s="109" t="s">
        <v>534</v>
      </c>
      <c r="B250" s="109" t="s">
        <v>607</v>
      </c>
      <c r="C250" s="109" t="s">
        <v>608</v>
      </c>
      <c r="D250" s="63" t="s">
        <v>36</v>
      </c>
      <c r="E250" s="63" t="s">
        <v>111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x14ac:dyDescent="0.2">
      <c r="A251" s="109" t="s">
        <v>534</v>
      </c>
      <c r="B251" s="109" t="s">
        <v>609</v>
      </c>
      <c r="C251" s="109" t="s">
        <v>610</v>
      </c>
      <c r="D251" s="63" t="s">
        <v>36</v>
      </c>
      <c r="E251" s="63" t="s">
        <v>111</v>
      </c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x14ac:dyDescent="0.2">
      <c r="A252" s="109" t="s">
        <v>534</v>
      </c>
      <c r="B252" s="109" t="s">
        <v>611</v>
      </c>
      <c r="C252" s="109" t="s">
        <v>612</v>
      </c>
      <c r="D252" s="63" t="s">
        <v>36</v>
      </c>
      <c r="E252" s="63" t="s">
        <v>111</v>
      </c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x14ac:dyDescent="0.2">
      <c r="A253" s="109" t="s">
        <v>534</v>
      </c>
      <c r="B253" s="109" t="s">
        <v>613</v>
      </c>
      <c r="C253" s="109" t="s">
        <v>614</v>
      </c>
      <c r="D253" s="63" t="s">
        <v>36</v>
      </c>
      <c r="E253" s="63" t="s">
        <v>111</v>
      </c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x14ac:dyDescent="0.2">
      <c r="A254" s="109" t="s">
        <v>534</v>
      </c>
      <c r="B254" s="109" t="s">
        <v>615</v>
      </c>
      <c r="C254" s="109" t="s">
        <v>616</v>
      </c>
      <c r="D254" s="63" t="s">
        <v>36</v>
      </c>
      <c r="E254" s="63" t="s">
        <v>111</v>
      </c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x14ac:dyDescent="0.2">
      <c r="A255" s="109" t="s">
        <v>534</v>
      </c>
      <c r="B255" s="109" t="s">
        <v>617</v>
      </c>
      <c r="C255" s="109" t="s">
        <v>618</v>
      </c>
      <c r="D255" s="63" t="s">
        <v>36</v>
      </c>
      <c r="E255" s="63" t="s">
        <v>111</v>
      </c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x14ac:dyDescent="0.2">
      <c r="A256" s="109" t="s">
        <v>534</v>
      </c>
      <c r="B256" s="109" t="s">
        <v>619</v>
      </c>
      <c r="C256" s="109" t="s">
        <v>620</v>
      </c>
      <c r="D256" s="63" t="s">
        <v>36</v>
      </c>
      <c r="E256" s="63" t="s">
        <v>111</v>
      </c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x14ac:dyDescent="0.2">
      <c r="A257" s="109" t="s">
        <v>534</v>
      </c>
      <c r="B257" s="109" t="s">
        <v>621</v>
      </c>
      <c r="C257" s="109" t="s">
        <v>622</v>
      </c>
      <c r="D257" s="63" t="s">
        <v>36</v>
      </c>
      <c r="E257" s="63" t="s">
        <v>111</v>
      </c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x14ac:dyDescent="0.2">
      <c r="A258" s="109" t="s">
        <v>534</v>
      </c>
      <c r="B258" s="109" t="s">
        <v>623</v>
      </c>
      <c r="C258" s="109" t="s">
        <v>624</v>
      </c>
      <c r="D258" s="63" t="s">
        <v>36</v>
      </c>
      <c r="E258" s="63" t="s">
        <v>111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x14ac:dyDescent="0.2">
      <c r="A259" s="109" t="s">
        <v>534</v>
      </c>
      <c r="B259" s="109" t="s">
        <v>625</v>
      </c>
      <c r="C259" s="109" t="s">
        <v>626</v>
      </c>
      <c r="D259" s="63" t="s">
        <v>36</v>
      </c>
      <c r="E259" s="63" t="s">
        <v>111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x14ac:dyDescent="0.2">
      <c r="A260" s="109" t="s">
        <v>534</v>
      </c>
      <c r="B260" s="109" t="s">
        <v>627</v>
      </c>
      <c r="C260" s="109" t="s">
        <v>628</v>
      </c>
      <c r="D260" s="63" t="s">
        <v>36</v>
      </c>
      <c r="E260" s="63" t="s">
        <v>111</v>
      </c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x14ac:dyDescent="0.2">
      <c r="A261" s="109" t="s">
        <v>534</v>
      </c>
      <c r="B261" s="109" t="s">
        <v>629</v>
      </c>
      <c r="C261" s="109" t="s">
        <v>630</v>
      </c>
      <c r="D261" s="63" t="s">
        <v>36</v>
      </c>
      <c r="E261" s="63" t="s">
        <v>111</v>
      </c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x14ac:dyDescent="0.2">
      <c r="A262" s="109" t="s">
        <v>534</v>
      </c>
      <c r="B262" s="109" t="s">
        <v>631</v>
      </c>
      <c r="C262" s="109" t="s">
        <v>632</v>
      </c>
      <c r="D262" s="63" t="s">
        <v>36</v>
      </c>
      <c r="E262" s="63" t="s">
        <v>111</v>
      </c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x14ac:dyDescent="0.2">
      <c r="A263" s="109" t="s">
        <v>534</v>
      </c>
      <c r="B263" s="109" t="s">
        <v>633</v>
      </c>
      <c r="C263" s="109" t="s">
        <v>634</v>
      </c>
      <c r="D263" s="63" t="s">
        <v>36</v>
      </c>
      <c r="E263" s="63" t="s">
        <v>111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x14ac:dyDescent="0.2">
      <c r="A264" s="109" t="s">
        <v>534</v>
      </c>
      <c r="B264" s="109" t="s">
        <v>635</v>
      </c>
      <c r="C264" s="109" t="s">
        <v>636</v>
      </c>
      <c r="D264" s="63" t="s">
        <v>36</v>
      </c>
      <c r="E264" s="63" t="s">
        <v>111</v>
      </c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x14ac:dyDescent="0.2">
      <c r="A265" s="109" t="s">
        <v>534</v>
      </c>
      <c r="B265" s="109" t="s">
        <v>637</v>
      </c>
      <c r="C265" s="109" t="s">
        <v>638</v>
      </c>
      <c r="D265" s="63" t="s">
        <v>36</v>
      </c>
      <c r="E265" s="63" t="s">
        <v>111</v>
      </c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x14ac:dyDescent="0.2">
      <c r="A266" s="109" t="s">
        <v>534</v>
      </c>
      <c r="B266" s="109" t="s">
        <v>639</v>
      </c>
      <c r="C266" s="109" t="s">
        <v>640</v>
      </c>
      <c r="D266" s="63" t="s">
        <v>36</v>
      </c>
      <c r="E266" s="63" t="s">
        <v>111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x14ac:dyDescent="0.2">
      <c r="A267" s="109" t="s">
        <v>534</v>
      </c>
      <c r="B267" s="109" t="s">
        <v>641</v>
      </c>
      <c r="C267" s="109" t="s">
        <v>642</v>
      </c>
      <c r="D267" s="63" t="s">
        <v>36</v>
      </c>
      <c r="E267" s="63" t="s">
        <v>111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x14ac:dyDescent="0.2">
      <c r="A268" s="109" t="s">
        <v>534</v>
      </c>
      <c r="B268" s="109" t="s">
        <v>643</v>
      </c>
      <c r="C268" s="109" t="s">
        <v>644</v>
      </c>
      <c r="D268" s="63" t="s">
        <v>36</v>
      </c>
      <c r="E268" s="63" t="s">
        <v>111</v>
      </c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x14ac:dyDescent="0.2">
      <c r="A269" s="109" t="s">
        <v>534</v>
      </c>
      <c r="B269" s="109" t="s">
        <v>645</v>
      </c>
      <c r="C269" s="109" t="s">
        <v>646</v>
      </c>
      <c r="D269" s="63" t="s">
        <v>36</v>
      </c>
      <c r="E269" s="63" t="s">
        <v>111</v>
      </c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x14ac:dyDescent="0.2">
      <c r="A270" s="109" t="s">
        <v>534</v>
      </c>
      <c r="B270" s="109" t="s">
        <v>647</v>
      </c>
      <c r="C270" s="109" t="s">
        <v>648</v>
      </c>
      <c r="D270" s="63" t="s">
        <v>36</v>
      </c>
      <c r="E270" s="63" t="s">
        <v>111</v>
      </c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x14ac:dyDescent="0.2">
      <c r="A271" s="109" t="s">
        <v>534</v>
      </c>
      <c r="B271" s="109" t="s">
        <v>649</v>
      </c>
      <c r="C271" s="109" t="s">
        <v>384</v>
      </c>
      <c r="D271" s="63" t="s">
        <v>36</v>
      </c>
      <c r="E271" s="63" t="s">
        <v>111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x14ac:dyDescent="0.2">
      <c r="A272" s="109" t="s">
        <v>534</v>
      </c>
      <c r="B272" s="109" t="s">
        <v>650</v>
      </c>
      <c r="C272" s="109" t="s">
        <v>651</v>
      </c>
      <c r="D272" s="63" t="s">
        <v>36</v>
      </c>
      <c r="E272" s="63" t="s">
        <v>111</v>
      </c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x14ac:dyDescent="0.2">
      <c r="A273" s="109" t="s">
        <v>534</v>
      </c>
      <c r="B273" s="109" t="s">
        <v>652</v>
      </c>
      <c r="C273" s="109" t="s">
        <v>653</v>
      </c>
      <c r="D273" s="63" t="s">
        <v>36</v>
      </c>
      <c r="E273" s="63" t="s">
        <v>111</v>
      </c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x14ac:dyDescent="0.2">
      <c r="A274" s="109" t="s">
        <v>534</v>
      </c>
      <c r="B274" s="109" t="s">
        <v>654</v>
      </c>
      <c r="C274" s="109" t="s">
        <v>655</v>
      </c>
      <c r="D274" s="63" t="s">
        <v>36</v>
      </c>
      <c r="E274" s="63" t="s">
        <v>111</v>
      </c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x14ac:dyDescent="0.2">
      <c r="A275" s="109" t="s">
        <v>534</v>
      </c>
      <c r="B275" s="109" t="s">
        <v>656</v>
      </c>
      <c r="C275" s="109" t="s">
        <v>657</v>
      </c>
      <c r="D275" s="63" t="s">
        <v>36</v>
      </c>
      <c r="E275" s="63" t="s">
        <v>111</v>
      </c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x14ac:dyDescent="0.2">
      <c r="A276" s="109" t="s">
        <v>534</v>
      </c>
      <c r="B276" s="109" t="s">
        <v>658</v>
      </c>
      <c r="C276" s="109" t="s">
        <v>659</v>
      </c>
      <c r="D276" s="63" t="s">
        <v>36</v>
      </c>
      <c r="E276" s="63" t="s">
        <v>111</v>
      </c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x14ac:dyDescent="0.2">
      <c r="A277" s="109" t="s">
        <v>534</v>
      </c>
      <c r="B277" s="109" t="s">
        <v>660</v>
      </c>
      <c r="C277" s="109" t="s">
        <v>661</v>
      </c>
      <c r="D277" s="63" t="s">
        <v>36</v>
      </c>
      <c r="E277" s="63" t="s">
        <v>111</v>
      </c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x14ac:dyDescent="0.2">
      <c r="A278" s="109" t="s">
        <v>534</v>
      </c>
      <c r="B278" s="109" t="s">
        <v>662</v>
      </c>
      <c r="C278" s="109" t="s">
        <v>663</v>
      </c>
      <c r="D278" s="63" t="s">
        <v>36</v>
      </c>
      <c r="E278" s="63" t="s">
        <v>111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x14ac:dyDescent="0.2">
      <c r="A279" s="109" t="s">
        <v>534</v>
      </c>
      <c r="B279" s="109" t="s">
        <v>664</v>
      </c>
      <c r="C279" s="109" t="s">
        <v>665</v>
      </c>
      <c r="D279" s="63" t="s">
        <v>36</v>
      </c>
      <c r="E279" s="63" t="s">
        <v>111</v>
      </c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x14ac:dyDescent="0.2">
      <c r="A280" s="109" t="s">
        <v>534</v>
      </c>
      <c r="B280" s="109" t="s">
        <v>666</v>
      </c>
      <c r="C280" s="109" t="s">
        <v>667</v>
      </c>
      <c r="D280" s="63" t="s">
        <v>36</v>
      </c>
      <c r="E280" s="63" t="s">
        <v>111</v>
      </c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x14ac:dyDescent="0.2">
      <c r="A281" s="109" t="s">
        <v>534</v>
      </c>
      <c r="B281" s="109" t="s">
        <v>668</v>
      </c>
      <c r="C281" s="109" t="s">
        <v>669</v>
      </c>
      <c r="D281" s="63" t="s">
        <v>36</v>
      </c>
      <c r="E281" s="63" t="s">
        <v>111</v>
      </c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ht="18" x14ac:dyDescent="0.2">
      <c r="A282" s="109" t="s">
        <v>534</v>
      </c>
      <c r="B282" s="109" t="s">
        <v>670</v>
      </c>
      <c r="C282" s="109" t="s">
        <v>671</v>
      </c>
      <c r="D282" s="63" t="s">
        <v>36</v>
      </c>
      <c r="E282" s="63" t="s">
        <v>111</v>
      </c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x14ac:dyDescent="0.2">
      <c r="A283" s="109" t="s">
        <v>534</v>
      </c>
      <c r="B283" s="109" t="s">
        <v>672</v>
      </c>
      <c r="C283" s="109" t="s">
        <v>673</v>
      </c>
      <c r="D283" s="63" t="s">
        <v>36</v>
      </c>
      <c r="E283" s="63" t="s">
        <v>111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x14ac:dyDescent="0.2">
      <c r="A284" s="109" t="s">
        <v>534</v>
      </c>
      <c r="B284" s="109" t="s">
        <v>674</v>
      </c>
      <c r="C284" s="109" t="s">
        <v>675</v>
      </c>
      <c r="D284" s="63" t="s">
        <v>36</v>
      </c>
      <c r="E284" s="63" t="s">
        <v>111</v>
      </c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x14ac:dyDescent="0.2">
      <c r="A285" s="109" t="s">
        <v>534</v>
      </c>
      <c r="B285" s="109" t="s">
        <v>676</v>
      </c>
      <c r="C285" s="109" t="s">
        <v>677</v>
      </c>
      <c r="D285" s="63" t="s">
        <v>36</v>
      </c>
      <c r="E285" s="63" t="s">
        <v>111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x14ac:dyDescent="0.2">
      <c r="A286" s="109" t="s">
        <v>534</v>
      </c>
      <c r="B286" s="109" t="s">
        <v>678</v>
      </c>
      <c r="C286" s="109" t="s">
        <v>679</v>
      </c>
      <c r="D286" s="63" t="s">
        <v>36</v>
      </c>
      <c r="E286" s="63" t="s">
        <v>111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x14ac:dyDescent="0.2">
      <c r="A287" s="109" t="s">
        <v>534</v>
      </c>
      <c r="B287" s="109" t="s">
        <v>680</v>
      </c>
      <c r="C287" s="109" t="s">
        <v>681</v>
      </c>
      <c r="D287" s="63" t="s">
        <v>36</v>
      </c>
      <c r="E287" s="63" t="s">
        <v>111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x14ac:dyDescent="0.2">
      <c r="A288" s="109" t="s">
        <v>534</v>
      </c>
      <c r="B288" s="109" t="s">
        <v>682</v>
      </c>
      <c r="C288" s="109" t="s">
        <v>683</v>
      </c>
      <c r="D288" s="63" t="s">
        <v>36</v>
      </c>
      <c r="E288" s="63" t="s">
        <v>111</v>
      </c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x14ac:dyDescent="0.2">
      <c r="A289" s="110" t="s">
        <v>534</v>
      </c>
      <c r="B289" s="110" t="s">
        <v>684</v>
      </c>
      <c r="C289" s="110" t="s">
        <v>685</v>
      </c>
      <c r="D289" s="64" t="s">
        <v>36</v>
      </c>
      <c r="E289" s="64" t="s">
        <v>111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</row>
    <row r="290" spans="1:18" x14ac:dyDescent="0.2">
      <c r="A290" s="27"/>
      <c r="B290" s="28">
        <f>COUNTA(B214:B289)</f>
        <v>76</v>
      </c>
      <c r="C290" s="107"/>
      <c r="D290" s="28">
        <f t="shared" ref="D290:R290" si="9">COUNTIF(D214:D289,"Yes")</f>
        <v>0</v>
      </c>
      <c r="E290" s="28">
        <f t="shared" si="9"/>
        <v>0</v>
      </c>
      <c r="F290" s="28">
        <f t="shared" si="9"/>
        <v>0</v>
      </c>
      <c r="G290" s="28">
        <f t="shared" si="9"/>
        <v>0</v>
      </c>
      <c r="H290" s="28">
        <f t="shared" si="9"/>
        <v>0</v>
      </c>
      <c r="I290" s="28">
        <f t="shared" si="9"/>
        <v>0</v>
      </c>
      <c r="J290" s="28">
        <f t="shared" si="9"/>
        <v>0</v>
      </c>
      <c r="K290" s="28">
        <f t="shared" si="9"/>
        <v>0</v>
      </c>
      <c r="L290" s="28">
        <f t="shared" si="9"/>
        <v>0</v>
      </c>
      <c r="M290" s="28">
        <f t="shared" si="9"/>
        <v>0</v>
      </c>
      <c r="N290" s="28">
        <f t="shared" si="9"/>
        <v>0</v>
      </c>
      <c r="O290" s="28">
        <f t="shared" si="9"/>
        <v>0</v>
      </c>
      <c r="P290" s="28">
        <f t="shared" si="9"/>
        <v>0</v>
      </c>
      <c r="Q290" s="28">
        <f t="shared" si="9"/>
        <v>0</v>
      </c>
      <c r="R290" s="28">
        <f t="shared" si="9"/>
        <v>0</v>
      </c>
    </row>
    <row r="291" spans="1:18" x14ac:dyDescent="0.2">
      <c r="A291" s="42"/>
      <c r="B291" s="42"/>
      <c r="C291" s="77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 ht="18" x14ac:dyDescent="0.2">
      <c r="A292" s="109" t="s">
        <v>686</v>
      </c>
      <c r="B292" s="109" t="s">
        <v>687</v>
      </c>
      <c r="C292" s="109" t="s">
        <v>688</v>
      </c>
      <c r="D292" s="63" t="s">
        <v>36</v>
      </c>
      <c r="E292" s="63" t="s">
        <v>111</v>
      </c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ht="18" x14ac:dyDescent="0.2">
      <c r="A293" s="109" t="s">
        <v>686</v>
      </c>
      <c r="B293" s="109" t="s">
        <v>689</v>
      </c>
      <c r="C293" s="109" t="s">
        <v>184</v>
      </c>
      <c r="D293" s="63" t="s">
        <v>36</v>
      </c>
      <c r="E293" s="63" t="s">
        <v>111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ht="18" x14ac:dyDescent="0.2">
      <c r="A294" s="109" t="s">
        <v>686</v>
      </c>
      <c r="B294" s="109" t="s">
        <v>690</v>
      </c>
      <c r="C294" s="109" t="s">
        <v>691</v>
      </c>
      <c r="D294" s="63" t="s">
        <v>36</v>
      </c>
      <c r="E294" s="63" t="s">
        <v>111</v>
      </c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ht="18" x14ac:dyDescent="0.2">
      <c r="A295" s="109" t="s">
        <v>686</v>
      </c>
      <c r="B295" s="109" t="s">
        <v>692</v>
      </c>
      <c r="C295" s="109" t="s">
        <v>693</v>
      </c>
      <c r="D295" s="63" t="s">
        <v>36</v>
      </c>
      <c r="E295" s="63" t="s">
        <v>111</v>
      </c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ht="18" x14ac:dyDescent="0.2">
      <c r="A296" s="109" t="s">
        <v>686</v>
      </c>
      <c r="B296" s="109" t="s">
        <v>694</v>
      </c>
      <c r="C296" s="109" t="s">
        <v>695</v>
      </c>
      <c r="D296" s="63" t="s">
        <v>36</v>
      </c>
      <c r="E296" s="63" t="s">
        <v>111</v>
      </c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ht="18" x14ac:dyDescent="0.2">
      <c r="A297" s="109" t="s">
        <v>686</v>
      </c>
      <c r="B297" s="109" t="s">
        <v>696</v>
      </c>
      <c r="C297" s="109" t="s">
        <v>697</v>
      </c>
      <c r="D297" s="63" t="s">
        <v>36</v>
      </c>
      <c r="E297" s="63" t="s">
        <v>111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ht="18" x14ac:dyDescent="0.2">
      <c r="A298" s="110" t="s">
        <v>686</v>
      </c>
      <c r="B298" s="110" t="s">
        <v>698</v>
      </c>
      <c r="C298" s="110" t="s">
        <v>620</v>
      </c>
      <c r="D298" s="64" t="s">
        <v>36</v>
      </c>
      <c r="E298" s="64" t="s">
        <v>111</v>
      </c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</row>
    <row r="299" spans="1:18" x14ac:dyDescent="0.2">
      <c r="A299" s="27"/>
      <c r="B299" s="28">
        <f>COUNTA(B292:B298)</f>
        <v>7</v>
      </c>
      <c r="C299" s="107"/>
      <c r="D299" s="28">
        <f t="shared" ref="D299:R299" si="10">COUNTIF(D292:D298,"Yes")</f>
        <v>0</v>
      </c>
      <c r="E299" s="28">
        <f t="shared" si="10"/>
        <v>0</v>
      </c>
      <c r="F299" s="28">
        <f t="shared" si="10"/>
        <v>0</v>
      </c>
      <c r="G299" s="28">
        <f t="shared" si="10"/>
        <v>0</v>
      </c>
      <c r="H299" s="28">
        <f t="shared" si="10"/>
        <v>0</v>
      </c>
      <c r="I299" s="28">
        <f t="shared" si="10"/>
        <v>0</v>
      </c>
      <c r="J299" s="28">
        <f t="shared" si="10"/>
        <v>0</v>
      </c>
      <c r="K299" s="28">
        <f t="shared" si="10"/>
        <v>0</v>
      </c>
      <c r="L299" s="28">
        <f t="shared" si="10"/>
        <v>0</v>
      </c>
      <c r="M299" s="28">
        <f t="shared" si="10"/>
        <v>0</v>
      </c>
      <c r="N299" s="28">
        <f t="shared" si="10"/>
        <v>0</v>
      </c>
      <c r="O299" s="28">
        <f t="shared" si="10"/>
        <v>0</v>
      </c>
      <c r="P299" s="28">
        <f t="shared" si="10"/>
        <v>0</v>
      </c>
      <c r="Q299" s="28">
        <f t="shared" si="10"/>
        <v>0</v>
      </c>
      <c r="R299" s="28">
        <f t="shared" si="10"/>
        <v>0</v>
      </c>
    </row>
    <row r="300" spans="1:18" x14ac:dyDescent="0.2">
      <c r="A300" s="42"/>
      <c r="B300" s="42"/>
      <c r="C300" s="77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 ht="18" x14ac:dyDescent="0.2">
      <c r="A301" s="109" t="s">
        <v>699</v>
      </c>
      <c r="B301" s="109" t="s">
        <v>700</v>
      </c>
      <c r="C301" s="109" t="s">
        <v>701</v>
      </c>
      <c r="D301" s="63" t="s">
        <v>36</v>
      </c>
      <c r="E301" s="63" t="s">
        <v>111</v>
      </c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ht="18" x14ac:dyDescent="0.2">
      <c r="A302" s="109" t="s">
        <v>699</v>
      </c>
      <c r="B302" s="109" t="s">
        <v>702</v>
      </c>
      <c r="C302" s="109" t="s">
        <v>703</v>
      </c>
      <c r="D302" s="63" t="s">
        <v>36</v>
      </c>
      <c r="E302" s="63" t="s">
        <v>111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ht="18" x14ac:dyDescent="0.2">
      <c r="A303" s="109" t="s">
        <v>699</v>
      </c>
      <c r="B303" s="109" t="s">
        <v>704</v>
      </c>
      <c r="C303" s="109" t="s">
        <v>705</v>
      </c>
      <c r="D303" s="63" t="s">
        <v>36</v>
      </c>
      <c r="E303" s="63" t="s">
        <v>111</v>
      </c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ht="18" x14ac:dyDescent="0.2">
      <c r="A304" s="109" t="s">
        <v>699</v>
      </c>
      <c r="B304" s="109" t="s">
        <v>706</v>
      </c>
      <c r="C304" s="109" t="s">
        <v>707</v>
      </c>
      <c r="D304" s="63" t="s">
        <v>36</v>
      </c>
      <c r="E304" s="63" t="s">
        <v>111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ht="18" x14ac:dyDescent="0.2">
      <c r="A305" s="109" t="s">
        <v>699</v>
      </c>
      <c r="B305" s="109" t="s">
        <v>708</v>
      </c>
      <c r="C305" s="109" t="s">
        <v>222</v>
      </c>
      <c r="D305" s="63" t="s">
        <v>36</v>
      </c>
      <c r="E305" s="63" t="s">
        <v>111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ht="18" x14ac:dyDescent="0.2">
      <c r="A306" s="109" t="s">
        <v>699</v>
      </c>
      <c r="B306" s="109" t="s">
        <v>709</v>
      </c>
      <c r="C306" s="109" t="s">
        <v>710</v>
      </c>
      <c r="D306" s="63" t="s">
        <v>36</v>
      </c>
      <c r="E306" s="63" t="s">
        <v>111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ht="18" x14ac:dyDescent="0.2">
      <c r="A307" s="109" t="s">
        <v>699</v>
      </c>
      <c r="B307" s="109" t="s">
        <v>711</v>
      </c>
      <c r="C307" s="109" t="s">
        <v>712</v>
      </c>
      <c r="D307" s="63" t="s">
        <v>36</v>
      </c>
      <c r="E307" s="63" t="s">
        <v>111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ht="18" x14ac:dyDescent="0.2">
      <c r="A308" s="109" t="s">
        <v>699</v>
      </c>
      <c r="B308" s="109" t="s">
        <v>713</v>
      </c>
      <c r="C308" s="109" t="s">
        <v>714</v>
      </c>
      <c r="D308" s="63" t="s">
        <v>36</v>
      </c>
      <c r="E308" s="63" t="s">
        <v>111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ht="18" x14ac:dyDescent="0.2">
      <c r="A309" s="109" t="s">
        <v>699</v>
      </c>
      <c r="B309" s="109" t="s">
        <v>715</v>
      </c>
      <c r="C309" s="109" t="s">
        <v>716</v>
      </c>
      <c r="D309" s="63" t="s">
        <v>36</v>
      </c>
      <c r="E309" s="63" t="s">
        <v>111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ht="18" x14ac:dyDescent="0.2">
      <c r="A310" s="109" t="s">
        <v>699</v>
      </c>
      <c r="B310" s="109" t="s">
        <v>717</v>
      </c>
      <c r="C310" s="109" t="s">
        <v>718</v>
      </c>
      <c r="D310" s="63" t="s">
        <v>36</v>
      </c>
      <c r="E310" s="63" t="s">
        <v>111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ht="18" x14ac:dyDescent="0.2">
      <c r="A311" s="109" t="s">
        <v>699</v>
      </c>
      <c r="B311" s="109" t="s">
        <v>719</v>
      </c>
      <c r="C311" s="109" t="s">
        <v>720</v>
      </c>
      <c r="D311" s="63" t="s">
        <v>36</v>
      </c>
      <c r="E311" s="63" t="s">
        <v>111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ht="18" x14ac:dyDescent="0.2">
      <c r="A312" s="109" t="s">
        <v>699</v>
      </c>
      <c r="B312" s="109" t="s">
        <v>721</v>
      </c>
      <c r="C312" s="109" t="s">
        <v>722</v>
      </c>
      <c r="D312" s="63" t="s">
        <v>36</v>
      </c>
      <c r="E312" s="63" t="s">
        <v>111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ht="18" x14ac:dyDescent="0.2">
      <c r="A313" s="109" t="s">
        <v>699</v>
      </c>
      <c r="B313" s="109" t="s">
        <v>723</v>
      </c>
      <c r="C313" s="109" t="s">
        <v>724</v>
      </c>
      <c r="D313" s="63" t="s">
        <v>36</v>
      </c>
      <c r="E313" s="63" t="s">
        <v>111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ht="18" x14ac:dyDescent="0.2">
      <c r="A314" s="109" t="s">
        <v>699</v>
      </c>
      <c r="B314" s="109" t="s">
        <v>725</v>
      </c>
      <c r="C314" s="109" t="s">
        <v>726</v>
      </c>
      <c r="D314" s="63" t="s">
        <v>36</v>
      </c>
      <c r="E314" s="63" t="s">
        <v>111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ht="18" x14ac:dyDescent="0.2">
      <c r="A315" s="109" t="s">
        <v>699</v>
      </c>
      <c r="B315" s="109" t="s">
        <v>727</v>
      </c>
      <c r="C315" s="109" t="s">
        <v>728</v>
      </c>
      <c r="D315" s="63" t="s">
        <v>36</v>
      </c>
      <c r="E315" s="63" t="s">
        <v>111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ht="18" x14ac:dyDescent="0.2">
      <c r="A316" s="109" t="s">
        <v>699</v>
      </c>
      <c r="B316" s="109" t="s">
        <v>729</v>
      </c>
      <c r="C316" s="109" t="s">
        <v>384</v>
      </c>
      <c r="D316" s="63" t="s">
        <v>36</v>
      </c>
      <c r="E316" s="63" t="s">
        <v>111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ht="18" x14ac:dyDescent="0.2">
      <c r="A317" s="110" t="s">
        <v>699</v>
      </c>
      <c r="B317" s="110" t="s">
        <v>730</v>
      </c>
      <c r="C317" s="110" t="s">
        <v>731</v>
      </c>
      <c r="D317" s="64" t="s">
        <v>36</v>
      </c>
      <c r="E317" s="64" t="s">
        <v>111</v>
      </c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</row>
    <row r="318" spans="1:18" x14ac:dyDescent="0.2">
      <c r="A318" s="27"/>
      <c r="B318" s="28">
        <f>COUNTA(B301:B317)</f>
        <v>17</v>
      </c>
      <c r="C318" s="107"/>
      <c r="D318" s="28">
        <f t="shared" ref="D318:R318" si="11">COUNTIF(D301:D317,"Yes")</f>
        <v>0</v>
      </c>
      <c r="E318" s="28">
        <f t="shared" si="11"/>
        <v>0</v>
      </c>
      <c r="F318" s="28">
        <f t="shared" si="11"/>
        <v>0</v>
      </c>
      <c r="G318" s="28">
        <f t="shared" si="11"/>
        <v>0</v>
      </c>
      <c r="H318" s="28">
        <f t="shared" si="11"/>
        <v>0</v>
      </c>
      <c r="I318" s="28">
        <f t="shared" si="11"/>
        <v>0</v>
      </c>
      <c r="J318" s="28">
        <f t="shared" si="11"/>
        <v>0</v>
      </c>
      <c r="K318" s="28">
        <f t="shared" si="11"/>
        <v>0</v>
      </c>
      <c r="L318" s="28">
        <f t="shared" si="11"/>
        <v>0</v>
      </c>
      <c r="M318" s="28">
        <f t="shared" si="11"/>
        <v>0</v>
      </c>
      <c r="N318" s="28">
        <f t="shared" si="11"/>
        <v>0</v>
      </c>
      <c r="O318" s="28">
        <f t="shared" si="11"/>
        <v>0</v>
      </c>
      <c r="P318" s="28">
        <f t="shared" si="11"/>
        <v>0</v>
      </c>
      <c r="Q318" s="28">
        <f t="shared" si="11"/>
        <v>0</v>
      </c>
      <c r="R318" s="28">
        <f t="shared" si="11"/>
        <v>0</v>
      </c>
    </row>
    <row r="319" spans="1:18" x14ac:dyDescent="0.2">
      <c r="A319" s="42"/>
      <c r="B319" s="42"/>
      <c r="C319" s="77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 x14ac:dyDescent="0.2">
      <c r="A320" s="109" t="s">
        <v>732</v>
      </c>
      <c r="B320" s="109" t="s">
        <v>733</v>
      </c>
      <c r="C320" s="109" t="s">
        <v>734</v>
      </c>
      <c r="D320" s="63" t="s">
        <v>36</v>
      </c>
      <c r="E320" s="63" t="s">
        <v>111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x14ac:dyDescent="0.2">
      <c r="A321" s="109" t="s">
        <v>732</v>
      </c>
      <c r="B321" s="109" t="s">
        <v>735</v>
      </c>
      <c r="C321" s="109" t="s">
        <v>688</v>
      </c>
      <c r="D321" s="63" t="s">
        <v>36</v>
      </c>
      <c r="E321" s="63" t="s">
        <v>111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x14ac:dyDescent="0.2">
      <c r="A322" s="109" t="s">
        <v>732</v>
      </c>
      <c r="B322" s="109" t="s">
        <v>736</v>
      </c>
      <c r="C322" s="109" t="s">
        <v>737</v>
      </c>
      <c r="D322" s="63" t="s">
        <v>36</v>
      </c>
      <c r="E322" s="63" t="s">
        <v>111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x14ac:dyDescent="0.2">
      <c r="A323" s="109" t="s">
        <v>732</v>
      </c>
      <c r="B323" s="109" t="s">
        <v>738</v>
      </c>
      <c r="C323" s="109" t="s">
        <v>739</v>
      </c>
      <c r="D323" s="63" t="s">
        <v>36</v>
      </c>
      <c r="E323" s="63" t="s">
        <v>111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x14ac:dyDescent="0.2">
      <c r="A324" s="109" t="s">
        <v>732</v>
      </c>
      <c r="B324" s="109" t="s">
        <v>740</v>
      </c>
      <c r="C324" s="109" t="s">
        <v>741</v>
      </c>
      <c r="D324" s="63" t="s">
        <v>36</v>
      </c>
      <c r="E324" s="63" t="s">
        <v>111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x14ac:dyDescent="0.2">
      <c r="A325" s="109" t="s">
        <v>732</v>
      </c>
      <c r="B325" s="109" t="s">
        <v>742</v>
      </c>
      <c r="C325" s="109" t="s">
        <v>743</v>
      </c>
      <c r="D325" s="63" t="s">
        <v>36</v>
      </c>
      <c r="E325" s="63" t="s">
        <v>111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x14ac:dyDescent="0.2">
      <c r="A326" s="109" t="s">
        <v>732</v>
      </c>
      <c r="B326" s="109" t="s">
        <v>744</v>
      </c>
      <c r="C326" s="109" t="s">
        <v>745</v>
      </c>
      <c r="D326" s="63" t="s">
        <v>36</v>
      </c>
      <c r="E326" s="63" t="s">
        <v>111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x14ac:dyDescent="0.2">
      <c r="A327" s="109" t="s">
        <v>732</v>
      </c>
      <c r="B327" s="109" t="s">
        <v>746</v>
      </c>
      <c r="C327" s="109" t="s">
        <v>747</v>
      </c>
      <c r="D327" s="63" t="s">
        <v>36</v>
      </c>
      <c r="E327" s="63" t="s">
        <v>111</v>
      </c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x14ac:dyDescent="0.2">
      <c r="A328" s="109" t="s">
        <v>732</v>
      </c>
      <c r="B328" s="109" t="s">
        <v>748</v>
      </c>
      <c r="C328" s="109" t="s">
        <v>749</v>
      </c>
      <c r="D328" s="63" t="s">
        <v>36</v>
      </c>
      <c r="E328" s="63" t="s">
        <v>111</v>
      </c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x14ac:dyDescent="0.2">
      <c r="A329" s="109" t="s">
        <v>732</v>
      </c>
      <c r="B329" s="109" t="s">
        <v>750</v>
      </c>
      <c r="C329" s="109" t="s">
        <v>751</v>
      </c>
      <c r="D329" s="63" t="s">
        <v>36</v>
      </c>
      <c r="E329" s="63" t="s">
        <v>111</v>
      </c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x14ac:dyDescent="0.2">
      <c r="A330" s="109" t="s">
        <v>732</v>
      </c>
      <c r="B330" s="109" t="s">
        <v>752</v>
      </c>
      <c r="C330" s="109" t="s">
        <v>753</v>
      </c>
      <c r="D330" s="63" t="s">
        <v>36</v>
      </c>
      <c r="E330" s="63" t="s">
        <v>111</v>
      </c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x14ac:dyDescent="0.2">
      <c r="A331" s="109" t="s">
        <v>732</v>
      </c>
      <c r="B331" s="109" t="s">
        <v>754</v>
      </c>
      <c r="C331" s="109" t="s">
        <v>755</v>
      </c>
      <c r="D331" s="63" t="s">
        <v>36</v>
      </c>
      <c r="E331" s="63" t="s">
        <v>111</v>
      </c>
      <c r="F331" s="63"/>
      <c r="G331" s="63"/>
      <c r="K331" s="63"/>
      <c r="L331" s="63"/>
      <c r="M331" s="63"/>
      <c r="N331" s="63"/>
      <c r="O331" s="63"/>
      <c r="P331" s="63"/>
      <c r="Q331" s="63"/>
      <c r="R331" s="63"/>
    </row>
    <row r="332" spans="1:18" x14ac:dyDescent="0.2">
      <c r="A332" s="63" t="s">
        <v>732</v>
      </c>
      <c r="B332" s="63" t="s">
        <v>1087</v>
      </c>
      <c r="C332" s="63" t="s">
        <v>1088</v>
      </c>
      <c r="D332" s="63" t="s">
        <v>36</v>
      </c>
      <c r="E332" s="63" t="s">
        <v>111</v>
      </c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x14ac:dyDescent="0.2">
      <c r="A333" s="109" t="s">
        <v>732</v>
      </c>
      <c r="B333" s="109" t="s">
        <v>756</v>
      </c>
      <c r="C333" s="109" t="s">
        <v>757</v>
      </c>
      <c r="D333" s="63" t="s">
        <v>36</v>
      </c>
      <c r="E333" s="63" t="s">
        <v>111</v>
      </c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x14ac:dyDescent="0.2">
      <c r="A334" s="109" t="s">
        <v>732</v>
      </c>
      <c r="B334" s="109" t="s">
        <v>758</v>
      </c>
      <c r="C334" s="109" t="s">
        <v>759</v>
      </c>
      <c r="D334" s="63" t="s">
        <v>36</v>
      </c>
      <c r="E334" s="63" t="s">
        <v>111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x14ac:dyDescent="0.2">
      <c r="A335" s="109" t="s">
        <v>732</v>
      </c>
      <c r="B335" s="109" t="s">
        <v>760</v>
      </c>
      <c r="C335" s="109" t="s">
        <v>761</v>
      </c>
      <c r="D335" s="63" t="s">
        <v>36</v>
      </c>
      <c r="E335" s="63" t="s">
        <v>111</v>
      </c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x14ac:dyDescent="0.2">
      <c r="A336" s="109" t="s">
        <v>732</v>
      </c>
      <c r="B336" s="109" t="s">
        <v>762</v>
      </c>
      <c r="C336" s="109" t="s">
        <v>763</v>
      </c>
      <c r="D336" s="63" t="s">
        <v>36</v>
      </c>
      <c r="E336" s="63" t="s">
        <v>111</v>
      </c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x14ac:dyDescent="0.2">
      <c r="A337" s="109" t="s">
        <v>732</v>
      </c>
      <c r="B337" s="109" t="s">
        <v>764</v>
      </c>
      <c r="C337" s="109" t="s">
        <v>765</v>
      </c>
      <c r="D337" s="63" t="s">
        <v>36</v>
      </c>
      <c r="E337" s="63" t="s">
        <v>111</v>
      </c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x14ac:dyDescent="0.2">
      <c r="A338" s="109" t="s">
        <v>732</v>
      </c>
      <c r="B338" s="109" t="s">
        <v>766</v>
      </c>
      <c r="C338" s="109" t="s">
        <v>767</v>
      </c>
      <c r="D338" s="63" t="s">
        <v>36</v>
      </c>
      <c r="E338" s="63" t="s">
        <v>111</v>
      </c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x14ac:dyDescent="0.2">
      <c r="A339" s="109" t="s">
        <v>732</v>
      </c>
      <c r="B339" s="109" t="s">
        <v>768</v>
      </c>
      <c r="C339" s="109" t="s">
        <v>769</v>
      </c>
      <c r="D339" s="63" t="s">
        <v>36</v>
      </c>
      <c r="E339" s="63" t="s">
        <v>111</v>
      </c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x14ac:dyDescent="0.2">
      <c r="A340" s="109" t="s">
        <v>732</v>
      </c>
      <c r="B340" s="109" t="s">
        <v>770</v>
      </c>
      <c r="C340" s="109" t="s">
        <v>771</v>
      </c>
      <c r="D340" s="63" t="s">
        <v>36</v>
      </c>
      <c r="E340" s="63" t="s">
        <v>111</v>
      </c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x14ac:dyDescent="0.2">
      <c r="A341" s="63" t="s">
        <v>732</v>
      </c>
      <c r="B341" s="63" t="s">
        <v>1089</v>
      </c>
      <c r="C341" s="63" t="s">
        <v>1090</v>
      </c>
      <c r="D341" s="63" t="s">
        <v>36</v>
      </c>
      <c r="E341" s="63" t="s">
        <v>111</v>
      </c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x14ac:dyDescent="0.2">
      <c r="A342" s="109" t="s">
        <v>732</v>
      </c>
      <c r="B342" s="109" t="s">
        <v>772</v>
      </c>
      <c r="C342" s="109" t="s">
        <v>773</v>
      </c>
      <c r="D342" s="63" t="s">
        <v>36</v>
      </c>
      <c r="E342" s="63" t="s">
        <v>111</v>
      </c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x14ac:dyDescent="0.2">
      <c r="A343" s="109" t="s">
        <v>732</v>
      </c>
      <c r="B343" s="109" t="s">
        <v>774</v>
      </c>
      <c r="C343" s="109" t="s">
        <v>171</v>
      </c>
      <c r="D343" s="63" t="s">
        <v>36</v>
      </c>
      <c r="E343" s="63" t="s">
        <v>111</v>
      </c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x14ac:dyDescent="0.2">
      <c r="A344" s="109" t="s">
        <v>732</v>
      </c>
      <c r="B344" s="109" t="s">
        <v>775</v>
      </c>
      <c r="C344" s="109" t="s">
        <v>776</v>
      </c>
      <c r="D344" s="63" t="s">
        <v>36</v>
      </c>
      <c r="E344" s="63" t="s">
        <v>111</v>
      </c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x14ac:dyDescent="0.2">
      <c r="A345" s="109" t="s">
        <v>732</v>
      </c>
      <c r="B345" s="109" t="s">
        <v>777</v>
      </c>
      <c r="C345" s="109" t="s">
        <v>778</v>
      </c>
      <c r="D345" s="63" t="s">
        <v>36</v>
      </c>
      <c r="E345" s="63" t="s">
        <v>111</v>
      </c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x14ac:dyDescent="0.2">
      <c r="A346" s="109" t="s">
        <v>732</v>
      </c>
      <c r="B346" s="109" t="s">
        <v>779</v>
      </c>
      <c r="C346" s="109" t="s">
        <v>780</v>
      </c>
      <c r="D346" s="63" t="s">
        <v>36</v>
      </c>
      <c r="E346" s="63" t="s">
        <v>111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x14ac:dyDescent="0.2">
      <c r="A347" s="109" t="s">
        <v>732</v>
      </c>
      <c r="B347" s="109" t="s">
        <v>781</v>
      </c>
      <c r="C347" s="109" t="s">
        <v>782</v>
      </c>
      <c r="D347" s="63" t="s">
        <v>36</v>
      </c>
      <c r="E347" s="63" t="s">
        <v>111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x14ac:dyDescent="0.2">
      <c r="A348" s="109" t="s">
        <v>732</v>
      </c>
      <c r="B348" s="109" t="s">
        <v>783</v>
      </c>
      <c r="C348" s="109" t="s">
        <v>784</v>
      </c>
      <c r="D348" s="63" t="s">
        <v>36</v>
      </c>
      <c r="E348" s="63" t="s">
        <v>111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x14ac:dyDescent="0.2">
      <c r="A349" s="109" t="s">
        <v>732</v>
      </c>
      <c r="B349" s="109" t="s">
        <v>785</v>
      </c>
      <c r="C349" s="109" t="s">
        <v>786</v>
      </c>
      <c r="D349" s="63" t="s">
        <v>36</v>
      </c>
      <c r="E349" s="63" t="s">
        <v>111</v>
      </c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x14ac:dyDescent="0.2">
      <c r="A350" s="109" t="s">
        <v>732</v>
      </c>
      <c r="B350" s="109" t="s">
        <v>787</v>
      </c>
      <c r="C350" s="109" t="s">
        <v>788</v>
      </c>
      <c r="D350" s="63" t="s">
        <v>36</v>
      </c>
      <c r="E350" s="63" t="s">
        <v>111</v>
      </c>
      <c r="F350" s="63"/>
      <c r="G350" s="63"/>
      <c r="H350" s="63"/>
      <c r="L350" s="63"/>
      <c r="M350" s="63"/>
      <c r="N350" s="63"/>
      <c r="O350" s="63"/>
      <c r="P350" s="63"/>
      <c r="Q350" s="63"/>
      <c r="R350" s="63"/>
    </row>
    <row r="351" spans="1:18" x14ac:dyDescent="0.2">
      <c r="A351" s="109" t="s">
        <v>732</v>
      </c>
      <c r="B351" s="109" t="s">
        <v>789</v>
      </c>
      <c r="C351" s="109" t="s">
        <v>309</v>
      </c>
      <c r="D351" s="63" t="s">
        <v>36</v>
      </c>
      <c r="E351" s="63" t="s">
        <v>111</v>
      </c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x14ac:dyDescent="0.2">
      <c r="A352" s="109" t="s">
        <v>732</v>
      </c>
      <c r="B352" s="109" t="s">
        <v>790</v>
      </c>
      <c r="C352" s="109" t="s">
        <v>791</v>
      </c>
      <c r="D352" s="63" t="s">
        <v>36</v>
      </c>
      <c r="E352" s="63" t="s">
        <v>111</v>
      </c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x14ac:dyDescent="0.2">
      <c r="A353" s="109" t="s">
        <v>732</v>
      </c>
      <c r="B353" s="109" t="s">
        <v>792</v>
      </c>
      <c r="C353" s="109" t="s">
        <v>793</v>
      </c>
      <c r="D353" s="63" t="s">
        <v>36</v>
      </c>
      <c r="E353" s="63" t="s">
        <v>111</v>
      </c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x14ac:dyDescent="0.2">
      <c r="A354" s="109" t="s">
        <v>732</v>
      </c>
      <c r="B354" s="109" t="s">
        <v>794</v>
      </c>
      <c r="C354" s="109" t="s">
        <v>795</v>
      </c>
      <c r="D354" s="63" t="s">
        <v>36</v>
      </c>
      <c r="E354" s="63" t="s">
        <v>111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x14ac:dyDescent="0.2">
      <c r="A355" s="109" t="s">
        <v>732</v>
      </c>
      <c r="B355" s="109" t="s">
        <v>796</v>
      </c>
      <c r="C355" s="109" t="s">
        <v>797</v>
      </c>
      <c r="D355" s="63" t="s">
        <v>36</v>
      </c>
      <c r="E355" s="63" t="s">
        <v>111</v>
      </c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x14ac:dyDescent="0.2">
      <c r="A356" s="109" t="s">
        <v>732</v>
      </c>
      <c r="B356" s="109" t="s">
        <v>798</v>
      </c>
      <c r="C356" s="109" t="s">
        <v>799</v>
      </c>
      <c r="D356" s="63" t="s">
        <v>36</v>
      </c>
      <c r="E356" s="63" t="s">
        <v>111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x14ac:dyDescent="0.2">
      <c r="A357" s="109" t="s">
        <v>732</v>
      </c>
      <c r="B357" s="109" t="s">
        <v>800</v>
      </c>
      <c r="C357" s="109" t="s">
        <v>801</v>
      </c>
      <c r="D357" s="63" t="s">
        <v>36</v>
      </c>
      <c r="E357" s="63" t="s">
        <v>111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x14ac:dyDescent="0.2">
      <c r="A358" s="109" t="s">
        <v>732</v>
      </c>
      <c r="B358" s="109" t="s">
        <v>802</v>
      </c>
      <c r="C358" s="109" t="s">
        <v>803</v>
      </c>
      <c r="D358" s="63" t="s">
        <v>36</v>
      </c>
      <c r="E358" s="63" t="s">
        <v>111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x14ac:dyDescent="0.2">
      <c r="A359" s="109" t="s">
        <v>732</v>
      </c>
      <c r="B359" s="109" t="s">
        <v>804</v>
      </c>
      <c r="C359" s="109" t="s">
        <v>805</v>
      </c>
      <c r="D359" s="63" t="s">
        <v>36</v>
      </c>
      <c r="E359" s="63" t="s">
        <v>111</v>
      </c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x14ac:dyDescent="0.2">
      <c r="A360" s="109" t="s">
        <v>732</v>
      </c>
      <c r="B360" s="109" t="s">
        <v>806</v>
      </c>
      <c r="C360" s="109" t="s">
        <v>807</v>
      </c>
      <c r="D360" s="63" t="s">
        <v>36</v>
      </c>
      <c r="E360" s="63" t="s">
        <v>111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x14ac:dyDescent="0.2">
      <c r="A361" s="109" t="s">
        <v>732</v>
      </c>
      <c r="B361" s="109" t="s">
        <v>808</v>
      </c>
      <c r="C361" s="109" t="s">
        <v>809</v>
      </c>
      <c r="D361" s="63" t="s">
        <v>36</v>
      </c>
      <c r="E361" s="63" t="s">
        <v>111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x14ac:dyDescent="0.2">
      <c r="A362" s="110" t="s">
        <v>732</v>
      </c>
      <c r="B362" s="110" t="s">
        <v>810</v>
      </c>
      <c r="C362" s="110" t="s">
        <v>811</v>
      </c>
      <c r="D362" s="64" t="s">
        <v>36</v>
      </c>
      <c r="E362" s="64" t="s">
        <v>111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</row>
    <row r="363" spans="1:18" x14ac:dyDescent="0.2">
      <c r="A363" s="27"/>
      <c r="B363" s="28">
        <f>COUNTA(B320:B362)</f>
        <v>43</v>
      </c>
      <c r="C363" s="107"/>
      <c r="D363" s="28">
        <f t="shared" ref="D363:R363" si="12">COUNTIF(D320:D362,"Yes")</f>
        <v>0</v>
      </c>
      <c r="E363" s="28">
        <f t="shared" si="12"/>
        <v>0</v>
      </c>
      <c r="F363" s="28">
        <f t="shared" si="12"/>
        <v>0</v>
      </c>
      <c r="G363" s="28">
        <f t="shared" si="12"/>
        <v>0</v>
      </c>
      <c r="H363" s="28">
        <f t="shared" si="12"/>
        <v>0</v>
      </c>
      <c r="I363" s="28">
        <f t="shared" si="12"/>
        <v>0</v>
      </c>
      <c r="J363" s="28">
        <f t="shared" si="12"/>
        <v>0</v>
      </c>
      <c r="K363" s="28">
        <f t="shared" si="12"/>
        <v>0</v>
      </c>
      <c r="L363" s="28">
        <f t="shared" si="12"/>
        <v>0</v>
      </c>
      <c r="M363" s="28">
        <f t="shared" si="12"/>
        <v>0</v>
      </c>
      <c r="N363" s="28">
        <f t="shared" si="12"/>
        <v>0</v>
      </c>
      <c r="O363" s="28">
        <f t="shared" si="12"/>
        <v>0</v>
      </c>
      <c r="P363" s="28">
        <f t="shared" si="12"/>
        <v>0</v>
      </c>
      <c r="Q363" s="28">
        <f t="shared" si="12"/>
        <v>0</v>
      </c>
      <c r="R363" s="28">
        <f t="shared" si="12"/>
        <v>0</v>
      </c>
    </row>
    <row r="364" spans="1:18" x14ac:dyDescent="0.2">
      <c r="A364" s="42"/>
      <c r="B364" s="42"/>
      <c r="C364" s="77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</row>
    <row r="365" spans="1:18" ht="18" x14ac:dyDescent="0.2">
      <c r="A365" s="109" t="s">
        <v>812</v>
      </c>
      <c r="B365" s="109" t="s">
        <v>813</v>
      </c>
      <c r="C365" s="109" t="s">
        <v>814</v>
      </c>
      <c r="D365" s="63" t="s">
        <v>36</v>
      </c>
      <c r="E365" s="63" t="s">
        <v>111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ht="18" x14ac:dyDescent="0.2">
      <c r="A366" s="109" t="s">
        <v>812</v>
      </c>
      <c r="B366" s="109" t="s">
        <v>815</v>
      </c>
      <c r="C366" s="109" t="s">
        <v>816</v>
      </c>
      <c r="D366" s="63" t="s">
        <v>36</v>
      </c>
      <c r="E366" s="63" t="s">
        <v>111</v>
      </c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ht="18" x14ac:dyDescent="0.2">
      <c r="A367" s="109" t="s">
        <v>812</v>
      </c>
      <c r="B367" s="109" t="s">
        <v>817</v>
      </c>
      <c r="C367" s="109" t="s">
        <v>818</v>
      </c>
      <c r="D367" s="63" t="s">
        <v>36</v>
      </c>
      <c r="E367" s="63" t="s">
        <v>111</v>
      </c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ht="18" x14ac:dyDescent="0.2">
      <c r="A368" s="109" t="s">
        <v>812</v>
      </c>
      <c r="B368" s="109" t="s">
        <v>819</v>
      </c>
      <c r="C368" s="109" t="s">
        <v>820</v>
      </c>
      <c r="D368" s="63" t="s">
        <v>36</v>
      </c>
      <c r="E368" s="63" t="s">
        <v>111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ht="18" x14ac:dyDescent="0.2">
      <c r="A369" s="109" t="s">
        <v>812</v>
      </c>
      <c r="B369" s="109" t="s">
        <v>821</v>
      </c>
      <c r="C369" s="109" t="s">
        <v>822</v>
      </c>
      <c r="D369" s="63" t="s">
        <v>36</v>
      </c>
      <c r="E369" s="63" t="s">
        <v>111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ht="18" x14ac:dyDescent="0.2">
      <c r="A370" s="109" t="s">
        <v>812</v>
      </c>
      <c r="B370" s="109" t="s">
        <v>823</v>
      </c>
      <c r="C370" s="109" t="s">
        <v>824</v>
      </c>
      <c r="D370" s="63" t="s">
        <v>36</v>
      </c>
      <c r="E370" s="63" t="s">
        <v>111</v>
      </c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ht="18" x14ac:dyDescent="0.2">
      <c r="A371" s="109" t="s">
        <v>812</v>
      </c>
      <c r="B371" s="109" t="s">
        <v>825</v>
      </c>
      <c r="C371" s="109" t="s">
        <v>826</v>
      </c>
      <c r="D371" s="63" t="s">
        <v>36</v>
      </c>
      <c r="E371" s="63" t="s">
        <v>111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ht="18" x14ac:dyDescent="0.2">
      <c r="A372" s="109" t="s">
        <v>812</v>
      </c>
      <c r="B372" s="109" t="s">
        <v>827</v>
      </c>
      <c r="C372" s="109" t="s">
        <v>828</v>
      </c>
      <c r="D372" s="63" t="s">
        <v>36</v>
      </c>
      <c r="E372" s="63" t="s">
        <v>111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ht="18" x14ac:dyDescent="0.2">
      <c r="A373" s="109" t="s">
        <v>812</v>
      </c>
      <c r="B373" s="109" t="s">
        <v>829</v>
      </c>
      <c r="C373" s="109" t="s">
        <v>830</v>
      </c>
      <c r="D373" s="63" t="s">
        <v>36</v>
      </c>
      <c r="E373" s="63" t="s">
        <v>111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ht="18" x14ac:dyDescent="0.2">
      <c r="A374" s="109" t="s">
        <v>812</v>
      </c>
      <c r="B374" s="109" t="s">
        <v>831</v>
      </c>
      <c r="C374" s="109" t="s">
        <v>832</v>
      </c>
      <c r="D374" s="63" t="s">
        <v>36</v>
      </c>
      <c r="E374" s="63" t="s">
        <v>111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ht="18" x14ac:dyDescent="0.2">
      <c r="A375" s="109" t="s">
        <v>812</v>
      </c>
      <c r="B375" s="109" t="s">
        <v>833</v>
      </c>
      <c r="C375" s="109" t="s">
        <v>834</v>
      </c>
      <c r="D375" s="63" t="s">
        <v>36</v>
      </c>
      <c r="E375" s="63" t="s">
        <v>111</v>
      </c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ht="18" x14ac:dyDescent="0.2">
      <c r="A376" s="109" t="s">
        <v>812</v>
      </c>
      <c r="B376" s="109" t="s">
        <v>835</v>
      </c>
      <c r="C376" s="109" t="s">
        <v>836</v>
      </c>
      <c r="D376" s="63" t="s">
        <v>36</v>
      </c>
      <c r="E376" s="63" t="s">
        <v>111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ht="18" x14ac:dyDescent="0.2">
      <c r="A377" s="109" t="s">
        <v>812</v>
      </c>
      <c r="B377" s="109" t="s">
        <v>837</v>
      </c>
      <c r="C377" s="109" t="s">
        <v>838</v>
      </c>
      <c r="D377" s="63" t="s">
        <v>36</v>
      </c>
      <c r="E377" s="63" t="s">
        <v>111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ht="18" x14ac:dyDescent="0.2">
      <c r="A378" s="109" t="s">
        <v>812</v>
      </c>
      <c r="B378" s="109" t="s">
        <v>839</v>
      </c>
      <c r="C378" s="109" t="s">
        <v>840</v>
      </c>
      <c r="D378" s="63" t="s">
        <v>36</v>
      </c>
      <c r="E378" s="63" t="s">
        <v>111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ht="18" x14ac:dyDescent="0.2">
      <c r="A379" s="109" t="s">
        <v>812</v>
      </c>
      <c r="B379" s="109" t="s">
        <v>841</v>
      </c>
      <c r="C379" s="109" t="s">
        <v>842</v>
      </c>
      <c r="D379" s="63" t="s">
        <v>36</v>
      </c>
      <c r="E379" s="63" t="s">
        <v>111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ht="18" x14ac:dyDescent="0.2">
      <c r="A380" s="109" t="s">
        <v>812</v>
      </c>
      <c r="B380" s="109" t="s">
        <v>843</v>
      </c>
      <c r="C380" s="109" t="s">
        <v>844</v>
      </c>
      <c r="D380" s="63" t="s">
        <v>36</v>
      </c>
      <c r="E380" s="63" t="s">
        <v>111</v>
      </c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ht="18" x14ac:dyDescent="0.2">
      <c r="A381" s="109" t="s">
        <v>812</v>
      </c>
      <c r="B381" s="109" t="s">
        <v>845</v>
      </c>
      <c r="C381" s="109" t="s">
        <v>846</v>
      </c>
      <c r="D381" s="63" t="s">
        <v>36</v>
      </c>
      <c r="E381" s="63" t="s">
        <v>111</v>
      </c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ht="18" x14ac:dyDescent="0.2">
      <c r="A382" s="109" t="s">
        <v>812</v>
      </c>
      <c r="B382" s="109" t="s">
        <v>847</v>
      </c>
      <c r="C382" s="109" t="s">
        <v>848</v>
      </c>
      <c r="D382" s="63" t="s">
        <v>36</v>
      </c>
      <c r="E382" s="63" t="s">
        <v>111</v>
      </c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ht="18" x14ac:dyDescent="0.2">
      <c r="A383" s="109" t="s">
        <v>812</v>
      </c>
      <c r="B383" s="109" t="s">
        <v>849</v>
      </c>
      <c r="C383" s="109" t="s">
        <v>850</v>
      </c>
      <c r="D383" s="63" t="s">
        <v>36</v>
      </c>
      <c r="E383" s="63" t="s">
        <v>111</v>
      </c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ht="18" x14ac:dyDescent="0.2">
      <c r="A384" s="109" t="s">
        <v>812</v>
      </c>
      <c r="B384" s="109" t="s">
        <v>851</v>
      </c>
      <c r="C384" s="109" t="s">
        <v>852</v>
      </c>
      <c r="D384" s="63" t="s">
        <v>36</v>
      </c>
      <c r="E384" s="63" t="s">
        <v>111</v>
      </c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ht="18" x14ac:dyDescent="0.2">
      <c r="A385" s="109" t="s">
        <v>812</v>
      </c>
      <c r="B385" s="109" t="s">
        <v>853</v>
      </c>
      <c r="C385" s="109" t="s">
        <v>854</v>
      </c>
      <c r="D385" s="63" t="s">
        <v>36</v>
      </c>
      <c r="E385" s="63" t="s">
        <v>111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ht="18" x14ac:dyDescent="0.2">
      <c r="A386" s="109" t="s">
        <v>812</v>
      </c>
      <c r="B386" s="109" t="s">
        <v>855</v>
      </c>
      <c r="C386" s="109" t="s">
        <v>856</v>
      </c>
      <c r="D386" s="63" t="s">
        <v>36</v>
      </c>
      <c r="E386" s="63" t="s">
        <v>111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ht="18" x14ac:dyDescent="0.2">
      <c r="A387" s="109" t="s">
        <v>812</v>
      </c>
      <c r="B387" s="109" t="s">
        <v>857</v>
      </c>
      <c r="C387" s="109" t="s">
        <v>858</v>
      </c>
      <c r="D387" s="63" t="s">
        <v>36</v>
      </c>
      <c r="E387" s="63" t="s">
        <v>111</v>
      </c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ht="18" x14ac:dyDescent="0.2">
      <c r="A388" s="109" t="s">
        <v>812</v>
      </c>
      <c r="B388" s="109" t="s">
        <v>859</v>
      </c>
      <c r="C388" s="109" t="s">
        <v>860</v>
      </c>
      <c r="D388" s="63" t="s">
        <v>36</v>
      </c>
      <c r="E388" s="63" t="s">
        <v>111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ht="18" x14ac:dyDescent="0.2">
      <c r="A389" s="109" t="s">
        <v>812</v>
      </c>
      <c r="B389" s="109" t="s">
        <v>861</v>
      </c>
      <c r="C389" s="109" t="s">
        <v>862</v>
      </c>
      <c r="D389" s="63" t="s">
        <v>36</v>
      </c>
      <c r="E389" s="63" t="s">
        <v>111</v>
      </c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ht="18" x14ac:dyDescent="0.2">
      <c r="A390" s="109" t="s">
        <v>812</v>
      </c>
      <c r="B390" s="109" t="s">
        <v>863</v>
      </c>
      <c r="C390" s="109" t="s">
        <v>620</v>
      </c>
      <c r="D390" s="63" t="s">
        <v>36</v>
      </c>
      <c r="E390" s="63" t="s">
        <v>111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ht="18" x14ac:dyDescent="0.2">
      <c r="A391" s="109" t="s">
        <v>812</v>
      </c>
      <c r="B391" s="109" t="s">
        <v>864</v>
      </c>
      <c r="C391" s="109" t="s">
        <v>865</v>
      </c>
      <c r="D391" s="63" t="s">
        <v>36</v>
      </c>
      <c r="E391" s="63" t="s">
        <v>111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ht="18" x14ac:dyDescent="0.2">
      <c r="A392" s="109" t="s">
        <v>812</v>
      </c>
      <c r="B392" s="109" t="s">
        <v>866</v>
      </c>
      <c r="C392" s="109" t="s">
        <v>867</v>
      </c>
      <c r="D392" s="63" t="s">
        <v>36</v>
      </c>
      <c r="E392" s="63" t="s">
        <v>111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ht="18" x14ac:dyDescent="0.2">
      <c r="A393" s="109" t="s">
        <v>812</v>
      </c>
      <c r="B393" s="109" t="s">
        <v>868</v>
      </c>
      <c r="C393" s="109" t="s">
        <v>869</v>
      </c>
      <c r="D393" s="63" t="s">
        <v>36</v>
      </c>
      <c r="E393" s="63" t="s">
        <v>111</v>
      </c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ht="18" x14ac:dyDescent="0.2">
      <c r="A394" s="109" t="s">
        <v>812</v>
      </c>
      <c r="B394" s="109" t="s">
        <v>870</v>
      </c>
      <c r="C394" s="109" t="s">
        <v>871</v>
      </c>
      <c r="D394" s="63" t="s">
        <v>36</v>
      </c>
      <c r="E394" s="63" t="s">
        <v>111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ht="18" x14ac:dyDescent="0.2">
      <c r="A395" s="109" t="s">
        <v>812</v>
      </c>
      <c r="B395" s="109" t="s">
        <v>872</v>
      </c>
      <c r="C395" s="109" t="s">
        <v>873</v>
      </c>
      <c r="D395" s="63" t="s">
        <v>36</v>
      </c>
      <c r="E395" s="63" t="s">
        <v>111</v>
      </c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ht="18" x14ac:dyDescent="0.2">
      <c r="A396" s="109" t="s">
        <v>812</v>
      </c>
      <c r="B396" s="109" t="s">
        <v>874</v>
      </c>
      <c r="C396" s="109" t="s">
        <v>875</v>
      </c>
      <c r="D396" s="63" t="s">
        <v>36</v>
      </c>
      <c r="E396" s="63" t="s">
        <v>111</v>
      </c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ht="18" x14ac:dyDescent="0.2">
      <c r="A397" s="109" t="s">
        <v>812</v>
      </c>
      <c r="B397" s="109" t="s">
        <v>876</v>
      </c>
      <c r="C397" s="109" t="s">
        <v>877</v>
      </c>
      <c r="D397" s="63" t="s">
        <v>36</v>
      </c>
      <c r="E397" s="63" t="s">
        <v>111</v>
      </c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ht="18" x14ac:dyDescent="0.2">
      <c r="A398" s="110" t="s">
        <v>812</v>
      </c>
      <c r="B398" s="110" t="s">
        <v>878</v>
      </c>
      <c r="C398" s="110" t="s">
        <v>879</v>
      </c>
      <c r="D398" s="64" t="s">
        <v>36</v>
      </c>
      <c r="E398" s="64" t="s">
        <v>111</v>
      </c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</row>
    <row r="399" spans="1:18" x14ac:dyDescent="0.2">
      <c r="A399" s="27"/>
      <c r="B399" s="28">
        <f>COUNTA(B365:B398)</f>
        <v>34</v>
      </c>
      <c r="C399" s="107"/>
      <c r="D399" s="28">
        <f t="shared" ref="D399:R399" si="13">COUNTIF(D365:D398,"Yes")</f>
        <v>0</v>
      </c>
      <c r="E399" s="28">
        <f t="shared" si="13"/>
        <v>0</v>
      </c>
      <c r="F399" s="28">
        <f t="shared" si="13"/>
        <v>0</v>
      </c>
      <c r="G399" s="28">
        <f t="shared" si="13"/>
        <v>0</v>
      </c>
      <c r="H399" s="28">
        <f t="shared" si="13"/>
        <v>0</v>
      </c>
      <c r="I399" s="28">
        <f t="shared" si="13"/>
        <v>0</v>
      </c>
      <c r="J399" s="28">
        <f t="shared" si="13"/>
        <v>0</v>
      </c>
      <c r="K399" s="28">
        <f t="shared" si="13"/>
        <v>0</v>
      </c>
      <c r="L399" s="28">
        <f t="shared" si="13"/>
        <v>0</v>
      </c>
      <c r="M399" s="28">
        <f t="shared" si="13"/>
        <v>0</v>
      </c>
      <c r="N399" s="28">
        <f t="shared" si="13"/>
        <v>0</v>
      </c>
      <c r="O399" s="28">
        <f t="shared" si="13"/>
        <v>0</v>
      </c>
      <c r="P399" s="28">
        <f t="shared" si="13"/>
        <v>0</v>
      </c>
      <c r="Q399" s="28">
        <f t="shared" si="13"/>
        <v>0</v>
      </c>
      <c r="R399" s="28">
        <f t="shared" si="13"/>
        <v>0</v>
      </c>
    </row>
    <row r="400" spans="1:18" x14ac:dyDescent="0.2">
      <c r="A400" s="42"/>
      <c r="B400" s="42"/>
      <c r="C400" s="77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spans="1:18" x14ac:dyDescent="0.2">
      <c r="A401" s="109" t="s">
        <v>880</v>
      </c>
      <c r="B401" s="109" t="s">
        <v>881</v>
      </c>
      <c r="C401" s="109" t="s">
        <v>882</v>
      </c>
      <c r="D401" s="63" t="s">
        <v>36</v>
      </c>
      <c r="E401" s="63" t="s">
        <v>111</v>
      </c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x14ac:dyDescent="0.2">
      <c r="A402" s="109" t="s">
        <v>880</v>
      </c>
      <c r="B402" s="109" t="s">
        <v>883</v>
      </c>
      <c r="C402" s="109" t="s">
        <v>884</v>
      </c>
      <c r="D402" s="63" t="s">
        <v>36</v>
      </c>
      <c r="E402" s="63" t="s">
        <v>111</v>
      </c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x14ac:dyDescent="0.2">
      <c r="A403" s="109" t="s">
        <v>880</v>
      </c>
      <c r="B403" s="109" t="s">
        <v>885</v>
      </c>
      <c r="C403" s="109" t="s">
        <v>886</v>
      </c>
      <c r="D403" s="63" t="s">
        <v>36</v>
      </c>
      <c r="E403" s="63" t="s">
        <v>111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x14ac:dyDescent="0.2">
      <c r="A404" s="109" t="s">
        <v>880</v>
      </c>
      <c r="B404" s="109" t="s">
        <v>887</v>
      </c>
      <c r="C404" s="109" t="s">
        <v>888</v>
      </c>
      <c r="D404" s="63" t="s">
        <v>36</v>
      </c>
      <c r="E404" s="63" t="s">
        <v>111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x14ac:dyDescent="0.2">
      <c r="A405" s="109" t="s">
        <v>880</v>
      </c>
      <c r="B405" s="109" t="s">
        <v>889</v>
      </c>
      <c r="C405" s="109" t="s">
        <v>210</v>
      </c>
      <c r="D405" s="63" t="s">
        <v>36</v>
      </c>
      <c r="E405" s="63" t="s">
        <v>111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x14ac:dyDescent="0.2">
      <c r="A406" s="109" t="s">
        <v>880</v>
      </c>
      <c r="B406" s="109" t="s">
        <v>890</v>
      </c>
      <c r="C406" s="109" t="s">
        <v>891</v>
      </c>
      <c r="D406" s="63" t="s">
        <v>36</v>
      </c>
      <c r="E406" s="63" t="s">
        <v>111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x14ac:dyDescent="0.2">
      <c r="A407" s="109" t="s">
        <v>880</v>
      </c>
      <c r="B407" s="109" t="s">
        <v>892</v>
      </c>
      <c r="C407" s="109" t="s">
        <v>893</v>
      </c>
      <c r="D407" s="63" t="s">
        <v>36</v>
      </c>
      <c r="E407" s="63" t="s">
        <v>111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x14ac:dyDescent="0.2">
      <c r="A408" s="109" t="s">
        <v>880</v>
      </c>
      <c r="B408" s="109" t="s">
        <v>894</v>
      </c>
      <c r="C408" s="109" t="s">
        <v>895</v>
      </c>
      <c r="D408" s="63" t="s">
        <v>36</v>
      </c>
      <c r="E408" s="63" t="s">
        <v>111</v>
      </c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x14ac:dyDescent="0.2">
      <c r="A409" s="109" t="s">
        <v>880</v>
      </c>
      <c r="B409" s="109" t="s">
        <v>896</v>
      </c>
      <c r="C409" s="109" t="s">
        <v>897</v>
      </c>
      <c r="D409" s="63" t="s">
        <v>36</v>
      </c>
      <c r="E409" s="63" t="s">
        <v>111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x14ac:dyDescent="0.2">
      <c r="A410" s="109" t="s">
        <v>880</v>
      </c>
      <c r="B410" s="109" t="s">
        <v>898</v>
      </c>
      <c r="C410" s="109" t="s">
        <v>899</v>
      </c>
      <c r="D410" s="63" t="s">
        <v>36</v>
      </c>
      <c r="E410" s="63" t="s">
        <v>111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x14ac:dyDescent="0.2">
      <c r="A411" s="109" t="s">
        <v>880</v>
      </c>
      <c r="B411" s="109" t="s">
        <v>900</v>
      </c>
      <c r="C411" s="109" t="s">
        <v>901</v>
      </c>
      <c r="D411" s="63" t="s">
        <v>36</v>
      </c>
      <c r="E411" s="63" t="s">
        <v>111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x14ac:dyDescent="0.2">
      <c r="A412" s="109" t="s">
        <v>880</v>
      </c>
      <c r="B412" s="109" t="s">
        <v>902</v>
      </c>
      <c r="C412" s="109" t="s">
        <v>903</v>
      </c>
      <c r="D412" s="63" t="s">
        <v>36</v>
      </c>
      <c r="E412" s="63" t="s">
        <v>111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x14ac:dyDescent="0.2">
      <c r="A413" s="109" t="s">
        <v>880</v>
      </c>
      <c r="B413" s="109" t="s">
        <v>904</v>
      </c>
      <c r="C413" s="109" t="s">
        <v>905</v>
      </c>
      <c r="D413" s="63" t="s">
        <v>36</v>
      </c>
      <c r="E413" s="63" t="s">
        <v>111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x14ac:dyDescent="0.2">
      <c r="A414" s="109" t="s">
        <v>880</v>
      </c>
      <c r="B414" s="109" t="s">
        <v>906</v>
      </c>
      <c r="C414" s="109" t="s">
        <v>907</v>
      </c>
      <c r="D414" s="63" t="s">
        <v>36</v>
      </c>
      <c r="E414" s="63" t="s">
        <v>111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x14ac:dyDescent="0.2">
      <c r="A415" s="109" t="s">
        <v>880</v>
      </c>
      <c r="B415" s="109" t="s">
        <v>908</v>
      </c>
      <c r="C415" s="109" t="s">
        <v>909</v>
      </c>
      <c r="D415" s="63" t="s">
        <v>36</v>
      </c>
      <c r="E415" s="63" t="s">
        <v>111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x14ac:dyDescent="0.2">
      <c r="A416" s="109" t="s">
        <v>880</v>
      </c>
      <c r="B416" s="109" t="s">
        <v>910</v>
      </c>
      <c r="C416" s="109" t="s">
        <v>911</v>
      </c>
      <c r="D416" s="63" t="s">
        <v>36</v>
      </c>
      <c r="E416" s="63" t="s">
        <v>111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x14ac:dyDescent="0.2">
      <c r="A417" s="109" t="s">
        <v>880</v>
      </c>
      <c r="B417" s="109" t="s">
        <v>912</v>
      </c>
      <c r="C417" s="109" t="s">
        <v>913</v>
      </c>
      <c r="D417" s="63" t="s">
        <v>36</v>
      </c>
      <c r="E417" s="63" t="s">
        <v>111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x14ac:dyDescent="0.2">
      <c r="A418" s="109" t="s">
        <v>880</v>
      </c>
      <c r="B418" s="109" t="s">
        <v>914</v>
      </c>
      <c r="C418" s="109" t="s">
        <v>915</v>
      </c>
      <c r="D418" s="63" t="s">
        <v>36</v>
      </c>
      <c r="E418" s="63" t="s">
        <v>111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x14ac:dyDescent="0.2">
      <c r="A419" s="109" t="s">
        <v>880</v>
      </c>
      <c r="B419" s="109" t="s">
        <v>916</v>
      </c>
      <c r="C419" s="109" t="s">
        <v>917</v>
      </c>
      <c r="D419" s="63" t="s">
        <v>36</v>
      </c>
      <c r="E419" s="63" t="s">
        <v>111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x14ac:dyDescent="0.2">
      <c r="A420" s="109" t="s">
        <v>880</v>
      </c>
      <c r="B420" s="109" t="s">
        <v>918</v>
      </c>
      <c r="C420" s="109" t="s">
        <v>919</v>
      </c>
      <c r="D420" s="63" t="s">
        <v>36</v>
      </c>
      <c r="E420" s="63" t="s">
        <v>111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x14ac:dyDescent="0.2">
      <c r="A421" s="109" t="s">
        <v>880</v>
      </c>
      <c r="B421" s="109" t="s">
        <v>920</v>
      </c>
      <c r="C421" s="109" t="s">
        <v>921</v>
      </c>
      <c r="D421" s="63" t="s">
        <v>36</v>
      </c>
      <c r="E421" s="63" t="s">
        <v>111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x14ac:dyDescent="0.2">
      <c r="A422" s="109" t="s">
        <v>880</v>
      </c>
      <c r="B422" s="109" t="s">
        <v>922</v>
      </c>
      <c r="C422" s="109" t="s">
        <v>923</v>
      </c>
      <c r="D422" s="63" t="s">
        <v>36</v>
      </c>
      <c r="E422" s="63" t="s">
        <v>111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x14ac:dyDescent="0.2">
      <c r="A423" s="109" t="s">
        <v>880</v>
      </c>
      <c r="B423" s="109" t="s">
        <v>924</v>
      </c>
      <c r="C423" s="109" t="s">
        <v>925</v>
      </c>
      <c r="D423" s="63" t="s">
        <v>36</v>
      </c>
      <c r="E423" s="63" t="s">
        <v>111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x14ac:dyDescent="0.2">
      <c r="A424" s="109" t="s">
        <v>880</v>
      </c>
      <c r="B424" s="109" t="s">
        <v>926</v>
      </c>
      <c r="C424" s="109" t="s">
        <v>927</v>
      </c>
      <c r="D424" s="63" t="s">
        <v>36</v>
      </c>
      <c r="E424" s="63" t="s">
        <v>111</v>
      </c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x14ac:dyDescent="0.2">
      <c r="A425" s="109" t="s">
        <v>880</v>
      </c>
      <c r="B425" s="109" t="s">
        <v>928</v>
      </c>
      <c r="C425" s="109" t="s">
        <v>929</v>
      </c>
      <c r="D425" s="63" t="s">
        <v>36</v>
      </c>
      <c r="E425" s="63" t="s">
        <v>111</v>
      </c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x14ac:dyDescent="0.2">
      <c r="A426" s="109" t="s">
        <v>880</v>
      </c>
      <c r="B426" s="109" t="s">
        <v>930</v>
      </c>
      <c r="C426" s="109" t="s">
        <v>931</v>
      </c>
      <c r="D426" s="63" t="s">
        <v>36</v>
      </c>
      <c r="E426" s="63" t="s">
        <v>111</v>
      </c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x14ac:dyDescent="0.2">
      <c r="A427" s="109" t="s">
        <v>880</v>
      </c>
      <c r="B427" s="109" t="s">
        <v>932</v>
      </c>
      <c r="C427" s="109" t="s">
        <v>933</v>
      </c>
      <c r="D427" s="63" t="s">
        <v>36</v>
      </c>
      <c r="E427" s="63" t="s">
        <v>111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x14ac:dyDescent="0.2">
      <c r="A428" s="110" t="s">
        <v>880</v>
      </c>
      <c r="B428" s="110" t="s">
        <v>934</v>
      </c>
      <c r="C428" s="110" t="s">
        <v>935</v>
      </c>
      <c r="D428" s="64" t="s">
        <v>36</v>
      </c>
      <c r="E428" s="64" t="s">
        <v>111</v>
      </c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</row>
    <row r="429" spans="1:18" x14ac:dyDescent="0.2">
      <c r="A429" s="27"/>
      <c r="B429" s="28">
        <f>COUNTA(B401:B428)</f>
        <v>28</v>
      </c>
      <c r="C429" s="107"/>
      <c r="D429" s="28">
        <f t="shared" ref="D429:R429" si="14">COUNTIF(D401:D428,"Yes")</f>
        <v>0</v>
      </c>
      <c r="E429" s="28">
        <f t="shared" si="14"/>
        <v>0</v>
      </c>
      <c r="F429" s="28">
        <f t="shared" si="14"/>
        <v>0</v>
      </c>
      <c r="G429" s="28">
        <f t="shared" si="14"/>
        <v>0</v>
      </c>
      <c r="H429" s="28">
        <f t="shared" si="14"/>
        <v>0</v>
      </c>
      <c r="I429" s="28">
        <f t="shared" si="14"/>
        <v>0</v>
      </c>
      <c r="J429" s="28">
        <f t="shared" si="14"/>
        <v>0</v>
      </c>
      <c r="K429" s="28">
        <f t="shared" si="14"/>
        <v>0</v>
      </c>
      <c r="L429" s="28">
        <f t="shared" si="14"/>
        <v>0</v>
      </c>
      <c r="M429" s="28">
        <f t="shared" si="14"/>
        <v>0</v>
      </c>
      <c r="N429" s="28">
        <f t="shared" si="14"/>
        <v>0</v>
      </c>
      <c r="O429" s="28">
        <f t="shared" si="14"/>
        <v>0</v>
      </c>
      <c r="P429" s="28">
        <f t="shared" si="14"/>
        <v>0</v>
      </c>
      <c r="Q429" s="28">
        <f t="shared" si="14"/>
        <v>0</v>
      </c>
      <c r="R429" s="28">
        <f t="shared" si="14"/>
        <v>0</v>
      </c>
    </row>
    <row r="430" spans="1:18" x14ac:dyDescent="0.2">
      <c r="A430" s="42"/>
      <c r="B430" s="42"/>
      <c r="C430" s="77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</row>
    <row r="431" spans="1:18" ht="12.75" customHeight="1" x14ac:dyDescent="0.2">
      <c r="A431" s="109" t="s">
        <v>936</v>
      </c>
      <c r="B431" s="109" t="s">
        <v>937</v>
      </c>
      <c r="C431" s="109" t="s">
        <v>938</v>
      </c>
      <c r="D431" s="63" t="s">
        <v>36</v>
      </c>
      <c r="E431" s="63" t="s">
        <v>111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ht="12.75" customHeight="1" x14ac:dyDescent="0.2">
      <c r="A432" s="109" t="s">
        <v>936</v>
      </c>
      <c r="B432" s="109" t="s">
        <v>939</v>
      </c>
      <c r="C432" s="109" t="s">
        <v>940</v>
      </c>
      <c r="D432" s="63" t="s">
        <v>36</v>
      </c>
      <c r="E432" s="63" t="s">
        <v>111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ht="12.75" customHeight="1" x14ac:dyDescent="0.2">
      <c r="A433" s="109" t="s">
        <v>936</v>
      </c>
      <c r="B433" s="109" t="s">
        <v>941</v>
      </c>
      <c r="C433" s="109" t="s">
        <v>942</v>
      </c>
      <c r="D433" s="63" t="s">
        <v>36</v>
      </c>
      <c r="E433" s="63" t="s">
        <v>111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ht="12.75" customHeight="1" x14ac:dyDescent="0.2">
      <c r="A434" s="109" t="s">
        <v>936</v>
      </c>
      <c r="B434" s="109" t="s">
        <v>943</v>
      </c>
      <c r="C434" s="109" t="s">
        <v>944</v>
      </c>
      <c r="D434" s="63" t="s">
        <v>36</v>
      </c>
      <c r="E434" s="63" t="s">
        <v>111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ht="12.75" customHeight="1" x14ac:dyDescent="0.2">
      <c r="A435" s="109" t="s">
        <v>936</v>
      </c>
      <c r="B435" s="109" t="s">
        <v>945</v>
      </c>
      <c r="C435" s="109" t="s">
        <v>946</v>
      </c>
      <c r="D435" s="63" t="s">
        <v>36</v>
      </c>
      <c r="E435" s="63" t="s">
        <v>111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ht="12.75" customHeight="1" x14ac:dyDescent="0.2">
      <c r="A436" s="109" t="s">
        <v>936</v>
      </c>
      <c r="B436" s="109" t="s">
        <v>947</v>
      </c>
      <c r="C436" s="109" t="s">
        <v>948</v>
      </c>
      <c r="D436" s="63" t="s">
        <v>36</v>
      </c>
      <c r="E436" s="63" t="s">
        <v>111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ht="12.75" customHeight="1" x14ac:dyDescent="0.2">
      <c r="A437" s="110" t="s">
        <v>936</v>
      </c>
      <c r="B437" s="110" t="s">
        <v>949</v>
      </c>
      <c r="C437" s="110" t="s">
        <v>950</v>
      </c>
      <c r="D437" s="64" t="s">
        <v>36</v>
      </c>
      <c r="E437" s="64" t="s">
        <v>111</v>
      </c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</row>
    <row r="438" spans="1:18" x14ac:dyDescent="0.2">
      <c r="A438" s="27"/>
      <c r="B438" s="28">
        <f>COUNTA(B431:B437)</f>
        <v>7</v>
      </c>
      <c r="C438" s="107"/>
      <c r="D438" s="28">
        <f t="shared" ref="D438:R438" si="15">COUNTIF(D431:D437,"Yes")</f>
        <v>0</v>
      </c>
      <c r="E438" s="28">
        <f t="shared" si="15"/>
        <v>0</v>
      </c>
      <c r="F438" s="28">
        <f t="shared" si="15"/>
        <v>0</v>
      </c>
      <c r="G438" s="28">
        <f t="shared" si="15"/>
        <v>0</v>
      </c>
      <c r="H438" s="28">
        <f t="shared" si="15"/>
        <v>0</v>
      </c>
      <c r="I438" s="28">
        <f t="shared" si="15"/>
        <v>0</v>
      </c>
      <c r="J438" s="28">
        <f t="shared" si="15"/>
        <v>0</v>
      </c>
      <c r="K438" s="28">
        <f t="shared" si="15"/>
        <v>0</v>
      </c>
      <c r="L438" s="28">
        <f t="shared" si="15"/>
        <v>0</v>
      </c>
      <c r="M438" s="28">
        <f t="shared" si="15"/>
        <v>0</v>
      </c>
      <c r="N438" s="28">
        <f t="shared" si="15"/>
        <v>0</v>
      </c>
      <c r="O438" s="28">
        <f t="shared" si="15"/>
        <v>0</v>
      </c>
      <c r="P438" s="28">
        <f t="shared" si="15"/>
        <v>0</v>
      </c>
      <c r="Q438" s="28">
        <f t="shared" si="15"/>
        <v>0</v>
      </c>
      <c r="R438" s="28">
        <f t="shared" si="15"/>
        <v>0</v>
      </c>
    </row>
    <row r="439" spans="1:18" x14ac:dyDescent="0.2">
      <c r="A439" s="42"/>
      <c r="B439" s="42"/>
      <c r="C439" s="77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</row>
    <row r="440" spans="1:18" x14ac:dyDescent="0.2">
      <c r="A440" s="109" t="s">
        <v>951</v>
      </c>
      <c r="B440" s="109" t="s">
        <v>952</v>
      </c>
      <c r="C440" s="109" t="s">
        <v>953</v>
      </c>
      <c r="D440" s="63" t="s">
        <v>36</v>
      </c>
      <c r="E440" s="63" t="s">
        <v>111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x14ac:dyDescent="0.2">
      <c r="A441" s="109" t="s">
        <v>951</v>
      </c>
      <c r="B441" s="109" t="s">
        <v>954</v>
      </c>
      <c r="C441" s="109" t="s">
        <v>955</v>
      </c>
      <c r="D441" s="63" t="s">
        <v>36</v>
      </c>
      <c r="E441" s="63" t="s">
        <v>111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x14ac:dyDescent="0.2">
      <c r="A442" s="109" t="s">
        <v>951</v>
      </c>
      <c r="B442" s="109" t="s">
        <v>956</v>
      </c>
      <c r="C442" s="109" t="s">
        <v>957</v>
      </c>
      <c r="D442" s="63" t="s">
        <v>36</v>
      </c>
      <c r="E442" s="63" t="s">
        <v>111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x14ac:dyDescent="0.2">
      <c r="A443" s="109" t="s">
        <v>951</v>
      </c>
      <c r="B443" s="109" t="s">
        <v>958</v>
      </c>
      <c r="C443" s="109" t="s">
        <v>959</v>
      </c>
      <c r="D443" s="63" t="s">
        <v>36</v>
      </c>
      <c r="E443" s="63" t="s">
        <v>111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x14ac:dyDescent="0.2">
      <c r="A444" s="109" t="s">
        <v>951</v>
      </c>
      <c r="B444" s="109" t="s">
        <v>960</v>
      </c>
      <c r="C444" s="109" t="s">
        <v>961</v>
      </c>
      <c r="D444" s="63" t="s">
        <v>36</v>
      </c>
      <c r="E444" s="63" t="s">
        <v>111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x14ac:dyDescent="0.2">
      <c r="A445" s="109" t="s">
        <v>951</v>
      </c>
      <c r="B445" s="109" t="s">
        <v>962</v>
      </c>
      <c r="C445" s="109" t="s">
        <v>963</v>
      </c>
      <c r="D445" s="63" t="s">
        <v>36</v>
      </c>
      <c r="E445" s="63" t="s">
        <v>111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x14ac:dyDescent="0.2">
      <c r="A446" s="109" t="s">
        <v>951</v>
      </c>
      <c r="B446" s="109" t="s">
        <v>964</v>
      </c>
      <c r="C446" s="109" t="s">
        <v>965</v>
      </c>
      <c r="D446" s="63" t="s">
        <v>36</v>
      </c>
      <c r="E446" s="63" t="s">
        <v>111</v>
      </c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x14ac:dyDescent="0.2">
      <c r="A447" s="109" t="s">
        <v>951</v>
      </c>
      <c r="B447" s="109" t="s">
        <v>966</v>
      </c>
      <c r="C447" s="109" t="s">
        <v>967</v>
      </c>
      <c r="D447" s="63" t="s">
        <v>36</v>
      </c>
      <c r="E447" s="63" t="s">
        <v>111</v>
      </c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x14ac:dyDescent="0.2">
      <c r="A448" s="109" t="s">
        <v>951</v>
      </c>
      <c r="B448" s="109" t="s">
        <v>968</v>
      </c>
      <c r="C448" s="109" t="s">
        <v>969</v>
      </c>
      <c r="D448" s="63" t="s">
        <v>36</v>
      </c>
      <c r="E448" s="63" t="s">
        <v>111</v>
      </c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x14ac:dyDescent="0.2">
      <c r="A449" s="109" t="s">
        <v>951</v>
      </c>
      <c r="B449" s="109" t="s">
        <v>970</v>
      </c>
      <c r="C449" s="109" t="s">
        <v>971</v>
      </c>
      <c r="D449" s="63" t="s">
        <v>36</v>
      </c>
      <c r="E449" s="63" t="s">
        <v>111</v>
      </c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x14ac:dyDescent="0.2">
      <c r="A450" s="109" t="s">
        <v>951</v>
      </c>
      <c r="B450" s="109" t="s">
        <v>972</v>
      </c>
      <c r="C450" s="109" t="s">
        <v>973</v>
      </c>
      <c r="D450" s="63" t="s">
        <v>36</v>
      </c>
      <c r="E450" s="63" t="s">
        <v>111</v>
      </c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x14ac:dyDescent="0.2">
      <c r="A451" s="109" t="s">
        <v>951</v>
      </c>
      <c r="B451" s="109" t="s">
        <v>974</v>
      </c>
      <c r="C451" s="109" t="s">
        <v>975</v>
      </c>
      <c r="D451" s="63" t="s">
        <v>36</v>
      </c>
      <c r="E451" s="63" t="s">
        <v>111</v>
      </c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x14ac:dyDescent="0.2">
      <c r="A452" s="109" t="s">
        <v>951</v>
      </c>
      <c r="B452" s="109" t="s">
        <v>976</v>
      </c>
      <c r="C452" s="109" t="s">
        <v>977</v>
      </c>
      <c r="D452" s="63" t="s">
        <v>36</v>
      </c>
      <c r="E452" s="63" t="s">
        <v>111</v>
      </c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x14ac:dyDescent="0.2">
      <c r="A453" s="109" t="s">
        <v>951</v>
      </c>
      <c r="B453" s="109" t="s">
        <v>978</v>
      </c>
      <c r="C453" s="109" t="s">
        <v>979</v>
      </c>
      <c r="D453" s="63" t="s">
        <v>36</v>
      </c>
      <c r="E453" s="63" t="s">
        <v>111</v>
      </c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x14ac:dyDescent="0.2">
      <c r="A454" s="109" t="s">
        <v>951</v>
      </c>
      <c r="B454" s="109" t="s">
        <v>980</v>
      </c>
      <c r="C454" s="109" t="s">
        <v>981</v>
      </c>
      <c r="D454" s="63" t="s">
        <v>36</v>
      </c>
      <c r="E454" s="63" t="s">
        <v>111</v>
      </c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x14ac:dyDescent="0.2">
      <c r="A455" s="109" t="s">
        <v>951</v>
      </c>
      <c r="B455" s="109" t="s">
        <v>982</v>
      </c>
      <c r="C455" s="109" t="s">
        <v>983</v>
      </c>
      <c r="D455" s="63" t="s">
        <v>36</v>
      </c>
      <c r="E455" s="63" t="s">
        <v>111</v>
      </c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x14ac:dyDescent="0.2">
      <c r="A456" s="109" t="s">
        <v>951</v>
      </c>
      <c r="B456" s="109" t="s">
        <v>984</v>
      </c>
      <c r="C456" s="109" t="s">
        <v>985</v>
      </c>
      <c r="D456" s="63" t="s">
        <v>36</v>
      </c>
      <c r="E456" s="63" t="s">
        <v>111</v>
      </c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x14ac:dyDescent="0.2">
      <c r="A457" s="109" t="s">
        <v>951</v>
      </c>
      <c r="B457" s="109" t="s">
        <v>986</v>
      </c>
      <c r="C457" s="109" t="s">
        <v>987</v>
      </c>
      <c r="D457" s="63" t="s">
        <v>36</v>
      </c>
      <c r="E457" s="63" t="s">
        <v>111</v>
      </c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x14ac:dyDescent="0.2">
      <c r="A458" s="109" t="s">
        <v>951</v>
      </c>
      <c r="B458" s="109" t="s">
        <v>988</v>
      </c>
      <c r="C458" s="109" t="s">
        <v>989</v>
      </c>
      <c r="D458" s="63" t="s">
        <v>36</v>
      </c>
      <c r="E458" s="63" t="s">
        <v>111</v>
      </c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x14ac:dyDescent="0.2">
      <c r="A459" s="109" t="s">
        <v>951</v>
      </c>
      <c r="B459" s="109" t="s">
        <v>990</v>
      </c>
      <c r="C459" s="109" t="s">
        <v>991</v>
      </c>
      <c r="D459" s="63" t="s">
        <v>36</v>
      </c>
      <c r="E459" s="63" t="s">
        <v>111</v>
      </c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x14ac:dyDescent="0.2">
      <c r="A460" s="109" t="s">
        <v>951</v>
      </c>
      <c r="B460" s="109" t="s">
        <v>992</v>
      </c>
      <c r="C460" s="109" t="s">
        <v>993</v>
      </c>
      <c r="D460" s="63" t="s">
        <v>36</v>
      </c>
      <c r="E460" s="63" t="s">
        <v>111</v>
      </c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x14ac:dyDescent="0.2">
      <c r="A461" s="109" t="s">
        <v>951</v>
      </c>
      <c r="B461" s="109" t="s">
        <v>994</v>
      </c>
      <c r="C461" s="109" t="s">
        <v>869</v>
      </c>
      <c r="D461" s="63" t="s">
        <v>36</v>
      </c>
      <c r="E461" s="63" t="s">
        <v>111</v>
      </c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x14ac:dyDescent="0.2">
      <c r="A462" s="109" t="s">
        <v>951</v>
      </c>
      <c r="B462" s="109" t="s">
        <v>995</v>
      </c>
      <c r="C462" s="109" t="s">
        <v>996</v>
      </c>
      <c r="D462" s="63" t="s">
        <v>36</v>
      </c>
      <c r="E462" s="63" t="s">
        <v>111</v>
      </c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x14ac:dyDescent="0.2">
      <c r="A463" s="109" t="s">
        <v>951</v>
      </c>
      <c r="B463" s="109" t="s">
        <v>997</v>
      </c>
      <c r="C463" s="109" t="s">
        <v>998</v>
      </c>
      <c r="D463" s="63" t="s">
        <v>36</v>
      </c>
      <c r="E463" s="63" t="s">
        <v>111</v>
      </c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x14ac:dyDescent="0.2">
      <c r="A464" s="109" t="s">
        <v>951</v>
      </c>
      <c r="B464" s="109" t="s">
        <v>999</v>
      </c>
      <c r="C464" s="109" t="s">
        <v>1000</v>
      </c>
      <c r="D464" s="63" t="s">
        <v>36</v>
      </c>
      <c r="E464" s="63" t="s">
        <v>111</v>
      </c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x14ac:dyDescent="0.2">
      <c r="A465" s="109" t="s">
        <v>951</v>
      </c>
      <c r="B465" s="109" t="s">
        <v>1001</v>
      </c>
      <c r="C465" s="109" t="s">
        <v>1002</v>
      </c>
      <c r="D465" s="63" t="s">
        <v>36</v>
      </c>
      <c r="E465" s="63" t="s">
        <v>111</v>
      </c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x14ac:dyDescent="0.2">
      <c r="A466" s="109" t="s">
        <v>951</v>
      </c>
      <c r="B466" s="109" t="s">
        <v>1003</v>
      </c>
      <c r="C466" s="109" t="s">
        <v>1004</v>
      </c>
      <c r="D466" s="63" t="s">
        <v>36</v>
      </c>
      <c r="E466" s="63" t="s">
        <v>111</v>
      </c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x14ac:dyDescent="0.2">
      <c r="A467" s="109" t="s">
        <v>951</v>
      </c>
      <c r="B467" s="109" t="s">
        <v>1005</v>
      </c>
      <c r="C467" s="109" t="s">
        <v>1006</v>
      </c>
      <c r="D467" s="63" t="s">
        <v>36</v>
      </c>
      <c r="E467" s="63" t="s">
        <v>111</v>
      </c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x14ac:dyDescent="0.2">
      <c r="A468" s="109" t="s">
        <v>951</v>
      </c>
      <c r="B468" s="109" t="s">
        <v>1007</v>
      </c>
      <c r="C468" s="109" t="s">
        <v>1008</v>
      </c>
      <c r="D468" s="63" t="s">
        <v>36</v>
      </c>
      <c r="E468" s="63" t="s">
        <v>111</v>
      </c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x14ac:dyDescent="0.2">
      <c r="A469" s="109" t="s">
        <v>951</v>
      </c>
      <c r="B469" s="109" t="s">
        <v>1009</v>
      </c>
      <c r="C469" s="109" t="s">
        <v>1010</v>
      </c>
      <c r="D469" s="63" t="s">
        <v>36</v>
      </c>
      <c r="E469" s="63" t="s">
        <v>111</v>
      </c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x14ac:dyDescent="0.2">
      <c r="A470" s="109" t="s">
        <v>951</v>
      </c>
      <c r="B470" s="109" t="s">
        <v>1011</v>
      </c>
      <c r="C470" s="109" t="s">
        <v>1012</v>
      </c>
      <c r="D470" s="63" t="s">
        <v>36</v>
      </c>
      <c r="E470" s="63" t="s">
        <v>111</v>
      </c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x14ac:dyDescent="0.2">
      <c r="A471" s="109" t="s">
        <v>951</v>
      </c>
      <c r="B471" s="109" t="s">
        <v>1013</v>
      </c>
      <c r="C471" s="109" t="s">
        <v>1014</v>
      </c>
      <c r="D471" s="63" t="s">
        <v>36</v>
      </c>
      <c r="E471" s="63" t="s">
        <v>111</v>
      </c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x14ac:dyDescent="0.2">
      <c r="A472" s="109" t="s">
        <v>951</v>
      </c>
      <c r="B472" s="109" t="s">
        <v>1015</v>
      </c>
      <c r="C472" s="109" t="s">
        <v>1016</v>
      </c>
      <c r="D472" s="63" t="s">
        <v>36</v>
      </c>
      <c r="E472" s="63" t="s">
        <v>111</v>
      </c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x14ac:dyDescent="0.2">
      <c r="A473" s="109" t="s">
        <v>951</v>
      </c>
      <c r="B473" s="109" t="s">
        <v>1017</v>
      </c>
      <c r="C473" s="109" t="s">
        <v>1018</v>
      </c>
      <c r="D473" s="63" t="s">
        <v>36</v>
      </c>
      <c r="E473" s="63" t="s">
        <v>111</v>
      </c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x14ac:dyDescent="0.2">
      <c r="A474" s="110" t="s">
        <v>951</v>
      </c>
      <c r="B474" s="110" t="s">
        <v>1019</v>
      </c>
      <c r="C474" s="110" t="s">
        <v>1020</v>
      </c>
      <c r="D474" s="64" t="s">
        <v>36</v>
      </c>
      <c r="E474" s="64" t="s">
        <v>111</v>
      </c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</row>
    <row r="475" spans="1:18" x14ac:dyDescent="0.2">
      <c r="A475" s="27"/>
      <c r="B475" s="28">
        <f>COUNTA(B440:B474)</f>
        <v>35</v>
      </c>
      <c r="C475" s="117"/>
      <c r="D475" s="28">
        <f t="shared" ref="D475:R475" si="16">COUNTIF(D440:D474,"Yes")</f>
        <v>0</v>
      </c>
      <c r="E475" s="28">
        <f t="shared" si="16"/>
        <v>0</v>
      </c>
      <c r="F475" s="28">
        <f t="shared" si="16"/>
        <v>0</v>
      </c>
      <c r="G475" s="28">
        <f t="shared" si="16"/>
        <v>0</v>
      </c>
      <c r="H475" s="28">
        <f t="shared" si="16"/>
        <v>0</v>
      </c>
      <c r="I475" s="28">
        <f t="shared" si="16"/>
        <v>0</v>
      </c>
      <c r="J475" s="28">
        <f t="shared" si="16"/>
        <v>0</v>
      </c>
      <c r="K475" s="28">
        <f t="shared" si="16"/>
        <v>0</v>
      </c>
      <c r="L475" s="28">
        <f t="shared" si="16"/>
        <v>0</v>
      </c>
      <c r="M475" s="28">
        <f t="shared" si="16"/>
        <v>0</v>
      </c>
      <c r="N475" s="28">
        <f t="shared" si="16"/>
        <v>0</v>
      </c>
      <c r="O475" s="28">
        <f t="shared" si="16"/>
        <v>0</v>
      </c>
      <c r="P475" s="28">
        <f t="shared" si="16"/>
        <v>0</v>
      </c>
      <c r="Q475" s="28">
        <f t="shared" si="16"/>
        <v>0</v>
      </c>
      <c r="R475" s="28">
        <f t="shared" si="16"/>
        <v>0</v>
      </c>
    </row>
    <row r="476" spans="1:18" x14ac:dyDescent="0.2">
      <c r="A476" s="42"/>
      <c r="B476" s="42"/>
      <c r="C476" s="77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</row>
    <row r="477" spans="1:18" x14ac:dyDescent="0.2">
      <c r="A477" s="43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</row>
    <row r="478" spans="1:18" x14ac:dyDescent="0.2">
      <c r="A478" s="43"/>
      <c r="C478" s="89" t="s">
        <v>65</v>
      </c>
      <c r="D478" s="90"/>
      <c r="E478" s="90"/>
      <c r="F478" s="90"/>
      <c r="G478" s="90"/>
      <c r="H478" s="90"/>
      <c r="I478" s="43"/>
      <c r="J478" s="43"/>
      <c r="K478" s="43"/>
      <c r="L478" s="43"/>
      <c r="M478" s="43"/>
      <c r="N478" s="43"/>
      <c r="O478" s="43"/>
      <c r="P478" s="43"/>
      <c r="Q478" s="43"/>
      <c r="R478" s="43"/>
    </row>
    <row r="479" spans="1:18" x14ac:dyDescent="0.2">
      <c r="A479" s="43"/>
      <c r="B479" s="79"/>
      <c r="C479" s="91"/>
      <c r="D479" s="92"/>
      <c r="E479" s="93"/>
      <c r="F479" s="94" t="s">
        <v>106</v>
      </c>
      <c r="G479" s="85">
        <f>SUM(B4+B7+B21+B51+B102+B132+B155+B182+B212+B290+B299+B318+B363+B399+B429+B438+B475)</f>
        <v>440</v>
      </c>
      <c r="H479" s="90"/>
      <c r="I479" s="43"/>
      <c r="J479" s="43"/>
      <c r="K479" s="43"/>
      <c r="L479" s="43"/>
      <c r="M479" s="43"/>
      <c r="N479" s="43"/>
      <c r="O479" s="43"/>
      <c r="P479" s="43"/>
      <c r="Q479" s="43"/>
      <c r="R479" s="43"/>
    </row>
    <row r="480" spans="1:18" x14ac:dyDescent="0.2">
      <c r="B480" s="78"/>
      <c r="C480" s="91"/>
      <c r="D480" s="92"/>
      <c r="E480" s="92"/>
      <c r="F480" s="95" t="s">
        <v>109</v>
      </c>
      <c r="G480" s="85">
        <f>SUM(D4+D7+D21+D51+D102+D132+D155+D182+D212+D290+D299+D318+D363+D399+D429+D438+D475)</f>
        <v>0</v>
      </c>
      <c r="H480" s="91"/>
    </row>
    <row r="481" spans="2:8" x14ac:dyDescent="0.2">
      <c r="B481" s="78"/>
      <c r="C481" s="91"/>
      <c r="D481" s="92"/>
      <c r="E481" s="92"/>
      <c r="F481" s="95" t="s">
        <v>110</v>
      </c>
      <c r="G481" s="85">
        <f>SUM(E4+E7+E21+E51+E102+E132+E155+E182+E212+E290+E299+E318+E363+E399+E429+E438+E475)</f>
        <v>0</v>
      </c>
      <c r="H481" s="91"/>
    </row>
    <row r="482" spans="2:8" x14ac:dyDescent="0.2">
      <c r="B482" s="78"/>
      <c r="C482" s="91"/>
      <c r="D482" s="91"/>
      <c r="E482" s="91"/>
      <c r="F482" s="91"/>
      <c r="G482" s="91"/>
      <c r="H482" s="91"/>
    </row>
    <row r="483" spans="2:8" x14ac:dyDescent="0.2">
      <c r="B483" s="78"/>
      <c r="C483" s="89" t="s">
        <v>112</v>
      </c>
      <c r="D483" s="91"/>
      <c r="E483" s="91"/>
      <c r="F483" s="91"/>
      <c r="G483" s="96" t="s">
        <v>101</v>
      </c>
      <c r="H483" s="96" t="s">
        <v>113</v>
      </c>
    </row>
    <row r="484" spans="2:8" x14ac:dyDescent="0.2">
      <c r="B484" s="78"/>
      <c r="C484" s="91"/>
      <c r="D484" s="91"/>
      <c r="E484" s="91"/>
      <c r="F484" s="97" t="s">
        <v>119</v>
      </c>
      <c r="G484" s="85">
        <f>SUM(F21+F51+F102+F132+F155+F182+F212+F290+F299+F318+F363+F399+F429+F438+F475)</f>
        <v>0</v>
      </c>
      <c r="H484" s="98" t="s">
        <v>111</v>
      </c>
    </row>
    <row r="485" spans="2:8" x14ac:dyDescent="0.2">
      <c r="B485" s="78"/>
      <c r="C485" s="91"/>
      <c r="D485" s="91"/>
      <c r="E485" s="91"/>
      <c r="F485" s="97" t="s">
        <v>120</v>
      </c>
      <c r="G485" s="85">
        <f>SUM(G21+G51+G102+G132+G155+G182+G212+G290+G299+G318+G363+G399+G429+G438+G475)</f>
        <v>0</v>
      </c>
      <c r="H485" s="98" t="s">
        <v>111</v>
      </c>
    </row>
    <row r="486" spans="2:8" x14ac:dyDescent="0.2">
      <c r="B486" s="78"/>
      <c r="C486" s="91"/>
      <c r="D486" s="91"/>
      <c r="E486" s="91"/>
      <c r="F486" s="97" t="s">
        <v>121</v>
      </c>
      <c r="G486" s="85">
        <f>SUM(H21+H51+H102+H132+H155+H182+H212+H290+H299+H318+H363+H399+H429+H438+H475)</f>
        <v>0</v>
      </c>
      <c r="H486" s="98" t="s">
        <v>111</v>
      </c>
    </row>
    <row r="487" spans="2:8" x14ac:dyDescent="0.2">
      <c r="B487" s="78"/>
      <c r="C487" s="91"/>
      <c r="D487" s="91"/>
      <c r="E487" s="91"/>
      <c r="F487" s="97" t="s">
        <v>122</v>
      </c>
      <c r="G487" s="85">
        <f>SUM(I21+I51+I102+I132+I155+I182+I212+I290+I299+I318+I363+I399+I429+I438+I475)</f>
        <v>0</v>
      </c>
      <c r="H487" s="98" t="s">
        <v>111</v>
      </c>
    </row>
    <row r="488" spans="2:8" x14ac:dyDescent="0.2">
      <c r="B488" s="78"/>
      <c r="C488" s="91"/>
      <c r="D488" s="91"/>
      <c r="E488" s="91"/>
      <c r="F488" s="97" t="s">
        <v>123</v>
      </c>
      <c r="G488" s="85">
        <f>SUM(J21+J51+J102+J132+J155+J182+J212+J290+J299+J318+J363+J399+J429+J438+J475)</f>
        <v>0</v>
      </c>
      <c r="H488" s="98" t="s">
        <v>111</v>
      </c>
    </row>
    <row r="489" spans="2:8" x14ac:dyDescent="0.2">
      <c r="B489" s="78"/>
      <c r="C489" s="91"/>
      <c r="D489" s="91"/>
      <c r="E489" s="91"/>
      <c r="F489" s="97" t="s">
        <v>124</v>
      </c>
      <c r="G489" s="85">
        <f>SUM(K21+K51+K102+K132+K155+K182+K212+K290+K299+K318+K363+K399+K429+K438+K475)</f>
        <v>0</v>
      </c>
      <c r="H489" s="98" t="s">
        <v>111</v>
      </c>
    </row>
    <row r="490" spans="2:8" x14ac:dyDescent="0.2">
      <c r="B490" s="78"/>
      <c r="C490" s="91"/>
      <c r="D490" s="91"/>
      <c r="E490" s="91"/>
      <c r="F490" s="97" t="s">
        <v>125</v>
      </c>
      <c r="G490" s="85">
        <f>SUM(L21+L51+L102+L132+L155+L182+L212+L290+L299+L318+L363+L399+L429+L438+L475)</f>
        <v>0</v>
      </c>
      <c r="H490" s="98" t="s">
        <v>111</v>
      </c>
    </row>
    <row r="491" spans="2:8" x14ac:dyDescent="0.2">
      <c r="B491" s="78"/>
      <c r="C491" s="91"/>
      <c r="D491" s="91"/>
      <c r="E491" s="91"/>
      <c r="F491" s="97" t="s">
        <v>126</v>
      </c>
      <c r="G491" s="85">
        <f>SUM(M21+M51+M102+M132+M155+M182+M212+M290+M299+M318+M363+M399+M429+M438+M475)</f>
        <v>0</v>
      </c>
      <c r="H491" s="98" t="s">
        <v>111</v>
      </c>
    </row>
    <row r="492" spans="2:8" x14ac:dyDescent="0.2">
      <c r="B492" s="78"/>
      <c r="C492" s="91"/>
      <c r="D492" s="91"/>
      <c r="E492" s="91"/>
      <c r="F492" s="97" t="s">
        <v>127</v>
      </c>
      <c r="G492" s="85">
        <f>SUM(N21+N51+N102+N132+N155+N182+N212+N290+N299+N318+N363+N399+N429+N438+N475)</f>
        <v>0</v>
      </c>
      <c r="H492" s="98" t="s">
        <v>111</v>
      </c>
    </row>
    <row r="493" spans="2:8" x14ac:dyDescent="0.2">
      <c r="B493" s="78"/>
      <c r="C493" s="91"/>
      <c r="D493" s="91"/>
      <c r="E493" s="91"/>
      <c r="F493" s="97" t="s">
        <v>128</v>
      </c>
      <c r="G493" s="85">
        <f>SUM(O21+O51+O102+O132+O155+O182+O212+O290+O299+O318+O363+O399+O429+O438+O475)</f>
        <v>0</v>
      </c>
      <c r="H493" s="98" t="s">
        <v>111</v>
      </c>
    </row>
    <row r="494" spans="2:8" x14ac:dyDescent="0.2">
      <c r="B494" s="78"/>
      <c r="C494" s="91"/>
      <c r="D494" s="91"/>
      <c r="E494" s="91"/>
      <c r="F494" s="97" t="s">
        <v>129</v>
      </c>
      <c r="G494" s="85">
        <f>SUM(P21+P51+P102+P132+P155+P182+P212+P290+P299+P318+P363+P399+P429+P438+P475)</f>
        <v>0</v>
      </c>
      <c r="H494" s="98" t="s">
        <v>111</v>
      </c>
    </row>
    <row r="495" spans="2:8" x14ac:dyDescent="0.2">
      <c r="B495" s="78"/>
      <c r="C495" s="91"/>
      <c r="D495" s="91"/>
      <c r="E495" s="91"/>
      <c r="F495" s="97" t="s">
        <v>130</v>
      </c>
      <c r="G495" s="85">
        <f>SUM(Q21+Q51+Q102+Q132+Q155+Q182+Q212+Q290+Q299+Q318+Q363+Q399+Q429+Q438+Q475)</f>
        <v>0</v>
      </c>
      <c r="H495" s="98" t="s">
        <v>111</v>
      </c>
    </row>
    <row r="496" spans="2:8" x14ac:dyDescent="0.2">
      <c r="B496" s="78"/>
      <c r="C496" s="91"/>
      <c r="D496" s="91"/>
      <c r="E496" s="91"/>
      <c r="F496" s="97" t="s">
        <v>131</v>
      </c>
      <c r="G496" s="104">
        <f>SUM(R21+R51+R102+R132+R155+R182+R212+R290+R299+R318+R363+R399+R429+R438+R475)</f>
        <v>0</v>
      </c>
      <c r="H496" s="99" t="s">
        <v>111</v>
      </c>
    </row>
    <row r="497" spans="2:8" x14ac:dyDescent="0.2">
      <c r="B497" s="78"/>
      <c r="C497" s="91"/>
      <c r="D497" s="91"/>
      <c r="E497" s="91"/>
      <c r="F497" s="97"/>
      <c r="G497" s="103">
        <f>SUM(G484:G496)</f>
        <v>0</v>
      </c>
      <c r="H497" s="98" t="s">
        <v>111</v>
      </c>
    </row>
  </sheetData>
  <sortState ref="A184:R211">
    <sortCondition ref="C184:C211"/>
  </sortState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California  Beaches</oddHeader>
    <oddFooter>&amp;R&amp;P of &amp;N</oddFooter>
  </headerFooter>
  <rowBreaks count="1" manualBreakCount="1">
    <brk id="47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42578125" style="1" customWidth="1"/>
    <col min="2" max="2" width="10.140625" style="11" customWidth="1"/>
    <col min="3" max="3" width="37.5703125" style="213" customWidth="1"/>
    <col min="4" max="4" width="16.7109375" style="11" customWidth="1"/>
    <col min="5" max="6" width="13.5703125" style="197" customWidth="1"/>
    <col min="7" max="7" width="9.28515625" style="195" customWidth="1"/>
    <col min="8" max="8" width="12.28515625" style="11" customWidth="1"/>
    <col min="9" max="9" width="22.42578125" style="11" customWidth="1"/>
    <col min="10" max="10" width="12.28515625" style="11" customWidth="1"/>
  </cols>
  <sheetData>
    <row r="1" spans="1:10" ht="40.5" customHeight="1" x14ac:dyDescent="0.2">
      <c r="A1" s="21" t="s">
        <v>12</v>
      </c>
      <c r="B1" s="3" t="s">
        <v>13</v>
      </c>
      <c r="C1" s="3" t="s">
        <v>66</v>
      </c>
      <c r="D1" s="3" t="s">
        <v>91</v>
      </c>
      <c r="E1" s="189" t="s">
        <v>92</v>
      </c>
      <c r="F1" s="189" t="s">
        <v>93</v>
      </c>
      <c r="G1" s="15" t="s">
        <v>94</v>
      </c>
      <c r="H1" s="3" t="s">
        <v>95</v>
      </c>
      <c r="I1" s="3" t="s">
        <v>96</v>
      </c>
      <c r="J1" s="3" t="s">
        <v>97</v>
      </c>
    </row>
    <row r="2" spans="1:10" x14ac:dyDescent="0.2">
      <c r="A2" s="63" t="s">
        <v>1068</v>
      </c>
      <c r="B2" s="144" t="s">
        <v>1079</v>
      </c>
      <c r="C2" s="144" t="s">
        <v>1063</v>
      </c>
      <c r="D2" s="144" t="s">
        <v>34</v>
      </c>
      <c r="E2" s="148">
        <v>40653</v>
      </c>
      <c r="F2" s="148">
        <v>40658</v>
      </c>
      <c r="G2" s="144">
        <v>5</v>
      </c>
      <c r="H2" s="144" t="s">
        <v>32</v>
      </c>
      <c r="I2" s="144" t="s">
        <v>33</v>
      </c>
      <c r="J2" s="144" t="s">
        <v>23</v>
      </c>
    </row>
    <row r="3" spans="1:10" x14ac:dyDescent="0.2">
      <c r="A3" s="63" t="s">
        <v>1068</v>
      </c>
      <c r="B3" s="144" t="s">
        <v>1079</v>
      </c>
      <c r="C3" s="144" t="s">
        <v>1063</v>
      </c>
      <c r="D3" s="144" t="s">
        <v>34</v>
      </c>
      <c r="E3" s="148">
        <v>40674</v>
      </c>
      <c r="F3" s="148">
        <v>40676</v>
      </c>
      <c r="G3" s="144">
        <v>2</v>
      </c>
      <c r="H3" s="144" t="s">
        <v>32</v>
      </c>
      <c r="I3" s="144" t="s">
        <v>33</v>
      </c>
      <c r="J3" s="144" t="s">
        <v>23</v>
      </c>
    </row>
    <row r="4" spans="1:10" x14ac:dyDescent="0.2">
      <c r="A4" s="63" t="s">
        <v>1068</v>
      </c>
      <c r="B4" s="144" t="s">
        <v>1079</v>
      </c>
      <c r="C4" s="144" t="s">
        <v>1063</v>
      </c>
      <c r="D4" s="144" t="s">
        <v>34</v>
      </c>
      <c r="E4" s="148">
        <v>40688</v>
      </c>
      <c r="F4" s="148">
        <v>40689</v>
      </c>
      <c r="G4" s="144">
        <v>1</v>
      </c>
      <c r="H4" s="144" t="s">
        <v>32</v>
      </c>
      <c r="I4" s="144" t="s">
        <v>1026</v>
      </c>
      <c r="J4" s="144" t="s">
        <v>23</v>
      </c>
    </row>
    <row r="5" spans="1:10" x14ac:dyDescent="0.2">
      <c r="A5" s="63" t="s">
        <v>1068</v>
      </c>
      <c r="B5" s="144" t="s">
        <v>1079</v>
      </c>
      <c r="C5" s="144" t="s">
        <v>1063</v>
      </c>
      <c r="D5" s="144" t="s">
        <v>34</v>
      </c>
      <c r="E5" s="148">
        <v>40717</v>
      </c>
      <c r="F5" s="148">
        <v>40718</v>
      </c>
      <c r="G5" s="144">
        <v>1</v>
      </c>
      <c r="H5" s="144" t="s">
        <v>32</v>
      </c>
      <c r="I5" s="144" t="s">
        <v>33</v>
      </c>
      <c r="J5" s="144" t="s">
        <v>23</v>
      </c>
    </row>
    <row r="6" spans="1:10" x14ac:dyDescent="0.2">
      <c r="A6" s="64" t="s">
        <v>1068</v>
      </c>
      <c r="B6" s="146" t="s">
        <v>1079</v>
      </c>
      <c r="C6" s="146" t="s">
        <v>1063</v>
      </c>
      <c r="D6" s="146" t="s">
        <v>34</v>
      </c>
      <c r="E6" s="147">
        <v>40772</v>
      </c>
      <c r="F6" s="147">
        <v>40775</v>
      </c>
      <c r="G6" s="146">
        <v>3</v>
      </c>
      <c r="H6" s="146" t="s">
        <v>32</v>
      </c>
      <c r="I6" s="146" t="s">
        <v>33</v>
      </c>
      <c r="J6" s="146" t="s">
        <v>23</v>
      </c>
    </row>
    <row r="7" spans="1:10" x14ac:dyDescent="0.2">
      <c r="A7" s="27"/>
      <c r="B7" s="12">
        <f>SUM(IF(FREQUENCY(MATCH(B2:B6,B2:B6,0),MATCH(B2:B6,B2:B6,0))&gt;0,1))</f>
        <v>1</v>
      </c>
      <c r="C7" s="12"/>
      <c r="D7" s="19">
        <f>COUNTA(D2:D6)</f>
        <v>5</v>
      </c>
      <c r="E7" s="19"/>
      <c r="F7" s="19"/>
      <c r="G7" s="190">
        <f>SUM(G2:G6)</f>
        <v>12</v>
      </c>
      <c r="H7" s="47"/>
      <c r="I7" s="47"/>
      <c r="J7" s="47"/>
    </row>
    <row r="8" spans="1:10" x14ac:dyDescent="0.2">
      <c r="A8" s="23"/>
      <c r="B8" s="19"/>
      <c r="C8" s="19"/>
      <c r="D8" s="19"/>
      <c r="E8" s="191"/>
      <c r="F8" s="191"/>
      <c r="G8" s="165"/>
      <c r="H8" s="19"/>
      <c r="I8" s="19"/>
      <c r="J8" s="19"/>
    </row>
    <row r="9" spans="1:10" x14ac:dyDescent="0.2">
      <c r="A9" s="152" t="s">
        <v>1064</v>
      </c>
      <c r="B9" s="144" t="s">
        <v>1065</v>
      </c>
      <c r="C9" s="144" t="s">
        <v>1066</v>
      </c>
      <c r="D9" s="144" t="s">
        <v>34</v>
      </c>
      <c r="E9" s="148">
        <v>40653</v>
      </c>
      <c r="F9" s="148">
        <v>40658</v>
      </c>
      <c r="G9" s="144">
        <v>5</v>
      </c>
      <c r="H9" s="144" t="s">
        <v>32</v>
      </c>
      <c r="I9" s="144" t="s">
        <v>1024</v>
      </c>
      <c r="J9" s="144" t="s">
        <v>23</v>
      </c>
    </row>
    <row r="10" spans="1:10" x14ac:dyDescent="0.2">
      <c r="A10" s="152" t="s">
        <v>1064</v>
      </c>
      <c r="B10" s="144" t="s">
        <v>1065</v>
      </c>
      <c r="C10" s="144" t="s">
        <v>1066</v>
      </c>
      <c r="D10" s="144" t="s">
        <v>34</v>
      </c>
      <c r="E10" s="148">
        <v>40661</v>
      </c>
      <c r="F10" s="148">
        <v>40662</v>
      </c>
      <c r="G10" s="144">
        <v>1</v>
      </c>
      <c r="H10" s="144" t="s">
        <v>32</v>
      </c>
      <c r="I10" s="144" t="s">
        <v>1026</v>
      </c>
      <c r="J10" s="144" t="s">
        <v>23</v>
      </c>
    </row>
    <row r="11" spans="1:10" x14ac:dyDescent="0.2">
      <c r="A11" s="152" t="s">
        <v>1064</v>
      </c>
      <c r="B11" s="144" t="s">
        <v>1065</v>
      </c>
      <c r="C11" s="144" t="s">
        <v>1066</v>
      </c>
      <c r="D11" s="144" t="s">
        <v>34</v>
      </c>
      <c r="E11" s="148">
        <v>40681</v>
      </c>
      <c r="F11" s="148">
        <v>40682</v>
      </c>
      <c r="G11" s="144">
        <v>1</v>
      </c>
      <c r="H11" s="144" t="s">
        <v>32</v>
      </c>
      <c r="I11" s="144" t="s">
        <v>1024</v>
      </c>
      <c r="J11" s="144" t="s">
        <v>23</v>
      </c>
    </row>
    <row r="12" spans="1:10" x14ac:dyDescent="0.2">
      <c r="A12" s="158" t="s">
        <v>1064</v>
      </c>
      <c r="B12" s="146" t="s">
        <v>1065</v>
      </c>
      <c r="C12" s="146" t="s">
        <v>1066</v>
      </c>
      <c r="D12" s="146" t="s">
        <v>34</v>
      </c>
      <c r="E12" s="147">
        <v>40774</v>
      </c>
      <c r="F12" s="147">
        <v>40776</v>
      </c>
      <c r="G12" s="146">
        <v>2</v>
      </c>
      <c r="H12" s="146" t="s">
        <v>32</v>
      </c>
      <c r="I12" s="146" t="s">
        <v>1094</v>
      </c>
      <c r="J12" s="146" t="s">
        <v>1095</v>
      </c>
    </row>
    <row r="13" spans="1:10" x14ac:dyDescent="0.2">
      <c r="A13" s="27"/>
      <c r="B13" s="12">
        <f>SUM(IF(FREQUENCY(MATCH(B9:B12,B9:B12,0),MATCH(B9:B12,B9:B12,0))&gt;0,1))</f>
        <v>1</v>
      </c>
      <c r="C13" s="12"/>
      <c r="D13" s="19">
        <f>COUNTA(D9:D12)</f>
        <v>4</v>
      </c>
      <c r="E13" s="19"/>
      <c r="F13" s="19"/>
      <c r="G13" s="190">
        <f>SUM(G9:G12)</f>
        <v>9</v>
      </c>
      <c r="H13" s="47"/>
      <c r="I13" s="47"/>
      <c r="J13" s="47"/>
    </row>
    <row r="14" spans="1:10" x14ac:dyDescent="0.2">
      <c r="A14" s="23"/>
      <c r="B14" s="19"/>
      <c r="C14" s="19"/>
      <c r="D14" s="19"/>
      <c r="E14" s="191"/>
      <c r="F14" s="191"/>
      <c r="G14" s="165"/>
      <c r="H14" s="19"/>
      <c r="I14" s="19"/>
      <c r="J14" s="19"/>
    </row>
    <row r="15" spans="1:10" x14ac:dyDescent="0.2">
      <c r="A15" s="63" t="s">
        <v>180</v>
      </c>
      <c r="B15" s="63" t="s">
        <v>193</v>
      </c>
      <c r="C15" s="63" t="s">
        <v>194</v>
      </c>
      <c r="D15" s="63" t="s">
        <v>34</v>
      </c>
      <c r="E15" s="148">
        <v>40696</v>
      </c>
      <c r="F15" s="148">
        <v>40697</v>
      </c>
      <c r="G15" s="63">
        <v>1</v>
      </c>
      <c r="H15" s="63" t="s">
        <v>32</v>
      </c>
      <c r="I15" s="63" t="s">
        <v>33</v>
      </c>
      <c r="J15" s="63" t="s">
        <v>23</v>
      </c>
    </row>
    <row r="16" spans="1:10" ht="18" x14ac:dyDescent="0.2">
      <c r="A16" s="63" t="s">
        <v>180</v>
      </c>
      <c r="B16" s="63" t="s">
        <v>193</v>
      </c>
      <c r="C16" s="63" t="s">
        <v>194</v>
      </c>
      <c r="D16" s="63" t="s">
        <v>34</v>
      </c>
      <c r="E16" s="148">
        <v>40724</v>
      </c>
      <c r="F16" s="148">
        <v>40725</v>
      </c>
      <c r="G16" s="63">
        <v>1</v>
      </c>
      <c r="H16" s="63" t="s">
        <v>32</v>
      </c>
      <c r="I16" s="63" t="s">
        <v>1096</v>
      </c>
      <c r="J16" s="63" t="s">
        <v>23</v>
      </c>
    </row>
    <row r="17" spans="1:10" x14ac:dyDescent="0.2">
      <c r="A17" s="63" t="s">
        <v>180</v>
      </c>
      <c r="B17" s="63" t="s">
        <v>193</v>
      </c>
      <c r="C17" s="63" t="s">
        <v>194</v>
      </c>
      <c r="D17" s="63" t="s">
        <v>34</v>
      </c>
      <c r="E17" s="148">
        <v>40759</v>
      </c>
      <c r="F17" s="148">
        <v>40767</v>
      </c>
      <c r="G17" s="63">
        <v>8</v>
      </c>
      <c r="H17" s="63" t="s">
        <v>32</v>
      </c>
      <c r="I17" s="63" t="s">
        <v>33</v>
      </c>
      <c r="J17" s="63" t="s">
        <v>23</v>
      </c>
    </row>
    <row r="18" spans="1:10" x14ac:dyDescent="0.2">
      <c r="A18" s="63" t="s">
        <v>180</v>
      </c>
      <c r="B18" s="63" t="s">
        <v>193</v>
      </c>
      <c r="C18" s="63" t="s">
        <v>194</v>
      </c>
      <c r="D18" s="63" t="s">
        <v>34</v>
      </c>
      <c r="E18" s="148">
        <v>40815</v>
      </c>
      <c r="F18" s="148">
        <v>40830</v>
      </c>
      <c r="G18" s="63">
        <v>15</v>
      </c>
      <c r="H18" s="63" t="s">
        <v>32</v>
      </c>
      <c r="I18" s="63" t="s">
        <v>1041</v>
      </c>
      <c r="J18" s="63" t="s">
        <v>23</v>
      </c>
    </row>
    <row r="19" spans="1:10" x14ac:dyDescent="0.2">
      <c r="A19" s="63" t="s">
        <v>180</v>
      </c>
      <c r="B19" s="63" t="s">
        <v>215</v>
      </c>
      <c r="C19" s="63" t="s">
        <v>216</v>
      </c>
      <c r="D19" s="63" t="s">
        <v>34</v>
      </c>
      <c r="E19" s="148">
        <v>40724</v>
      </c>
      <c r="F19" s="148">
        <v>40725</v>
      </c>
      <c r="G19" s="63">
        <v>1</v>
      </c>
      <c r="H19" s="63" t="s">
        <v>32</v>
      </c>
      <c r="I19" s="63" t="s">
        <v>33</v>
      </c>
      <c r="J19" s="63" t="s">
        <v>23</v>
      </c>
    </row>
    <row r="20" spans="1:10" x14ac:dyDescent="0.2">
      <c r="A20" s="63" t="s">
        <v>180</v>
      </c>
      <c r="B20" s="63" t="s">
        <v>215</v>
      </c>
      <c r="C20" s="63" t="s">
        <v>216</v>
      </c>
      <c r="D20" s="63" t="s">
        <v>34</v>
      </c>
      <c r="E20" s="148">
        <v>40745</v>
      </c>
      <c r="F20" s="148">
        <v>40746</v>
      </c>
      <c r="G20" s="63">
        <v>1</v>
      </c>
      <c r="H20" s="63" t="s">
        <v>32</v>
      </c>
      <c r="I20" s="63" t="s">
        <v>33</v>
      </c>
      <c r="J20" s="63" t="s">
        <v>23</v>
      </c>
    </row>
    <row r="21" spans="1:10" x14ac:dyDescent="0.2">
      <c r="A21" s="63" t="s">
        <v>180</v>
      </c>
      <c r="B21" s="63" t="s">
        <v>215</v>
      </c>
      <c r="C21" s="63" t="s">
        <v>216</v>
      </c>
      <c r="D21" s="63" t="s">
        <v>34</v>
      </c>
      <c r="E21" s="148">
        <v>40759</v>
      </c>
      <c r="F21" s="148">
        <v>40760</v>
      </c>
      <c r="G21" s="63">
        <v>1</v>
      </c>
      <c r="H21" s="63" t="s">
        <v>32</v>
      </c>
      <c r="I21" s="63" t="s">
        <v>33</v>
      </c>
      <c r="J21" s="63" t="s">
        <v>23</v>
      </c>
    </row>
    <row r="22" spans="1:10" x14ac:dyDescent="0.2">
      <c r="A22" s="63" t="s">
        <v>180</v>
      </c>
      <c r="B22" s="63" t="s">
        <v>215</v>
      </c>
      <c r="C22" s="63" t="s">
        <v>216</v>
      </c>
      <c r="D22" s="63" t="s">
        <v>34</v>
      </c>
      <c r="E22" s="148">
        <v>40766</v>
      </c>
      <c r="F22" s="148">
        <v>40767</v>
      </c>
      <c r="G22" s="63">
        <v>1</v>
      </c>
      <c r="H22" s="63" t="s">
        <v>32</v>
      </c>
      <c r="I22" s="63" t="s">
        <v>33</v>
      </c>
      <c r="J22" s="63" t="s">
        <v>23</v>
      </c>
    </row>
    <row r="23" spans="1:10" x14ac:dyDescent="0.2">
      <c r="A23" s="63" t="s">
        <v>180</v>
      </c>
      <c r="B23" s="63" t="s">
        <v>215</v>
      </c>
      <c r="C23" s="63" t="s">
        <v>216</v>
      </c>
      <c r="D23" s="63" t="s">
        <v>34</v>
      </c>
      <c r="E23" s="148">
        <v>40829</v>
      </c>
      <c r="F23" s="148">
        <v>40830</v>
      </c>
      <c r="G23" s="63">
        <v>1</v>
      </c>
      <c r="H23" s="63" t="s">
        <v>32</v>
      </c>
      <c r="I23" s="63" t="s">
        <v>33</v>
      </c>
      <c r="J23" s="63" t="s">
        <v>23</v>
      </c>
    </row>
    <row r="24" spans="1:10" x14ac:dyDescent="0.2">
      <c r="A24" s="63" t="s">
        <v>180</v>
      </c>
      <c r="B24" s="63" t="s">
        <v>217</v>
      </c>
      <c r="C24" s="63" t="s">
        <v>218</v>
      </c>
      <c r="D24" s="63" t="s">
        <v>34</v>
      </c>
      <c r="E24" s="148">
        <v>40724</v>
      </c>
      <c r="F24" s="148">
        <v>40725</v>
      </c>
      <c r="G24" s="63">
        <v>1</v>
      </c>
      <c r="H24" s="63" t="s">
        <v>32</v>
      </c>
      <c r="I24" s="63" t="s">
        <v>1032</v>
      </c>
      <c r="J24" s="63" t="s">
        <v>23</v>
      </c>
    </row>
    <row r="25" spans="1:10" x14ac:dyDescent="0.2">
      <c r="A25" s="63" t="s">
        <v>180</v>
      </c>
      <c r="B25" s="63" t="s">
        <v>217</v>
      </c>
      <c r="C25" s="63" t="s">
        <v>218</v>
      </c>
      <c r="D25" s="63" t="s">
        <v>34</v>
      </c>
      <c r="E25" s="148">
        <v>40829</v>
      </c>
      <c r="F25" s="148">
        <v>40830</v>
      </c>
      <c r="G25" s="63">
        <v>1</v>
      </c>
      <c r="H25" s="63" t="s">
        <v>32</v>
      </c>
      <c r="I25" s="63" t="s">
        <v>33</v>
      </c>
      <c r="J25" s="63" t="s">
        <v>23</v>
      </c>
    </row>
    <row r="26" spans="1:10" x14ac:dyDescent="0.2">
      <c r="A26" s="63" t="s">
        <v>180</v>
      </c>
      <c r="B26" s="63" t="s">
        <v>708</v>
      </c>
      <c r="C26" s="63" t="s">
        <v>222</v>
      </c>
      <c r="D26" s="63" t="s">
        <v>34</v>
      </c>
      <c r="E26" s="148">
        <v>40815</v>
      </c>
      <c r="F26" s="148">
        <v>40816</v>
      </c>
      <c r="G26" s="63">
        <v>1</v>
      </c>
      <c r="H26" s="63" t="s">
        <v>32</v>
      </c>
      <c r="I26" s="63" t="s">
        <v>1024</v>
      </c>
      <c r="J26" s="63" t="s">
        <v>23</v>
      </c>
    </row>
    <row r="27" spans="1:10" ht="18" x14ac:dyDescent="0.2">
      <c r="A27" s="63" t="s">
        <v>180</v>
      </c>
      <c r="B27" s="63" t="s">
        <v>708</v>
      </c>
      <c r="C27" s="63" t="s">
        <v>222</v>
      </c>
      <c r="D27" s="63" t="s">
        <v>34</v>
      </c>
      <c r="E27" s="148">
        <v>40822</v>
      </c>
      <c r="F27" s="148">
        <v>40830</v>
      </c>
      <c r="G27" s="63">
        <v>8</v>
      </c>
      <c r="H27" s="63" t="s">
        <v>32</v>
      </c>
      <c r="I27" s="63" t="s">
        <v>1035</v>
      </c>
      <c r="J27" s="63" t="s">
        <v>23</v>
      </c>
    </row>
    <row r="28" spans="1:10" x14ac:dyDescent="0.2">
      <c r="A28" s="63" t="s">
        <v>180</v>
      </c>
      <c r="B28" s="63" t="s">
        <v>235</v>
      </c>
      <c r="C28" s="63" t="s">
        <v>236</v>
      </c>
      <c r="D28" s="63" t="s">
        <v>34</v>
      </c>
      <c r="E28" s="148">
        <v>40724</v>
      </c>
      <c r="F28" s="148">
        <v>40725</v>
      </c>
      <c r="G28" s="63">
        <v>1</v>
      </c>
      <c r="H28" s="63" t="s">
        <v>32</v>
      </c>
      <c r="I28" s="63" t="s">
        <v>33</v>
      </c>
      <c r="J28" s="63" t="s">
        <v>23</v>
      </c>
    </row>
    <row r="29" spans="1:10" x14ac:dyDescent="0.2">
      <c r="A29" s="63" t="s">
        <v>180</v>
      </c>
      <c r="B29" s="63" t="s">
        <v>235</v>
      </c>
      <c r="C29" s="63" t="s">
        <v>236</v>
      </c>
      <c r="D29" s="63" t="s">
        <v>34</v>
      </c>
      <c r="E29" s="148">
        <v>40738</v>
      </c>
      <c r="F29" s="148">
        <v>40739</v>
      </c>
      <c r="G29" s="63">
        <v>1</v>
      </c>
      <c r="H29" s="63" t="s">
        <v>32</v>
      </c>
      <c r="I29" s="63" t="s">
        <v>33</v>
      </c>
      <c r="J29" s="63" t="s">
        <v>23</v>
      </c>
    </row>
    <row r="30" spans="1:10" x14ac:dyDescent="0.2">
      <c r="A30" s="64" t="s">
        <v>180</v>
      </c>
      <c r="B30" s="64" t="s">
        <v>235</v>
      </c>
      <c r="C30" s="64" t="s">
        <v>236</v>
      </c>
      <c r="D30" s="64" t="s">
        <v>34</v>
      </c>
      <c r="E30" s="147">
        <v>40808</v>
      </c>
      <c r="F30" s="147">
        <v>40809</v>
      </c>
      <c r="G30" s="64">
        <v>1</v>
      </c>
      <c r="H30" s="64" t="s">
        <v>32</v>
      </c>
      <c r="I30" s="64" t="s">
        <v>1097</v>
      </c>
      <c r="J30" s="64" t="s">
        <v>23</v>
      </c>
    </row>
    <row r="31" spans="1:10" x14ac:dyDescent="0.2">
      <c r="A31" s="27"/>
      <c r="B31" s="12">
        <f>SUM(IF(FREQUENCY(MATCH(B15:B30,B15:B30,0),MATCH(B15:B30,B15:B30,0))&gt;0,1))</f>
        <v>5</v>
      </c>
      <c r="C31" s="12"/>
      <c r="D31" s="19">
        <f>COUNTA(D15:D30)</f>
        <v>16</v>
      </c>
      <c r="E31" s="19"/>
      <c r="F31" s="19"/>
      <c r="G31" s="19">
        <f>SUM(G15:G30)</f>
        <v>44</v>
      </c>
      <c r="H31" s="47"/>
      <c r="I31" s="47"/>
      <c r="J31" s="47"/>
    </row>
    <row r="32" spans="1:10" x14ac:dyDescent="0.2">
      <c r="A32" s="27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">
      <c r="A33" s="63" t="s">
        <v>237</v>
      </c>
      <c r="B33" s="63" t="s">
        <v>240</v>
      </c>
      <c r="C33" s="63" t="s">
        <v>241</v>
      </c>
      <c r="D33" s="63" t="s">
        <v>34</v>
      </c>
      <c r="E33" s="148">
        <v>40652</v>
      </c>
      <c r="F33" s="148">
        <v>40665</v>
      </c>
      <c r="G33" s="63">
        <v>13</v>
      </c>
      <c r="H33" s="63" t="s">
        <v>32</v>
      </c>
      <c r="I33" s="63" t="s">
        <v>1023</v>
      </c>
      <c r="J33" s="63" t="s">
        <v>23</v>
      </c>
    </row>
    <row r="34" spans="1:10" x14ac:dyDescent="0.2">
      <c r="A34" s="63" t="s">
        <v>237</v>
      </c>
      <c r="B34" s="63" t="s">
        <v>240</v>
      </c>
      <c r="C34" s="63" t="s">
        <v>241</v>
      </c>
      <c r="D34" s="63" t="s">
        <v>34</v>
      </c>
      <c r="E34" s="148">
        <v>40665</v>
      </c>
      <c r="F34" s="148">
        <v>40668</v>
      </c>
      <c r="G34" s="63">
        <v>3</v>
      </c>
      <c r="H34" s="63" t="s">
        <v>32</v>
      </c>
      <c r="I34" s="63" t="s">
        <v>1037</v>
      </c>
      <c r="J34" s="63" t="s">
        <v>23</v>
      </c>
    </row>
    <row r="35" spans="1:10" ht="18" x14ac:dyDescent="0.2">
      <c r="A35" s="63" t="s">
        <v>237</v>
      </c>
      <c r="B35" s="63" t="s">
        <v>240</v>
      </c>
      <c r="C35" s="63" t="s">
        <v>241</v>
      </c>
      <c r="D35" s="63" t="s">
        <v>34</v>
      </c>
      <c r="E35" s="148">
        <v>40687</v>
      </c>
      <c r="F35" s="148">
        <v>40766</v>
      </c>
      <c r="G35" s="63">
        <v>79</v>
      </c>
      <c r="H35" s="63" t="s">
        <v>32</v>
      </c>
      <c r="I35" s="63" t="s">
        <v>1100</v>
      </c>
      <c r="J35" s="63" t="s">
        <v>23</v>
      </c>
    </row>
    <row r="36" spans="1:10" ht="18" x14ac:dyDescent="0.2">
      <c r="A36" s="63" t="s">
        <v>237</v>
      </c>
      <c r="B36" s="63" t="s">
        <v>240</v>
      </c>
      <c r="C36" s="63" t="s">
        <v>241</v>
      </c>
      <c r="D36" s="63" t="s">
        <v>34</v>
      </c>
      <c r="E36" s="148">
        <v>40766</v>
      </c>
      <c r="F36" s="148">
        <v>40847</v>
      </c>
      <c r="G36" s="63">
        <v>81</v>
      </c>
      <c r="H36" s="63" t="s">
        <v>32</v>
      </c>
      <c r="I36" s="63" t="s">
        <v>1132</v>
      </c>
      <c r="J36" s="63" t="s">
        <v>23</v>
      </c>
    </row>
    <row r="37" spans="1:10" ht="18" x14ac:dyDescent="0.2">
      <c r="A37" s="63" t="s">
        <v>237</v>
      </c>
      <c r="B37" s="63" t="s">
        <v>258</v>
      </c>
      <c r="C37" s="63" t="s">
        <v>259</v>
      </c>
      <c r="D37" s="63" t="s">
        <v>34</v>
      </c>
      <c r="E37" s="148">
        <v>40590</v>
      </c>
      <c r="F37" s="148">
        <v>40592</v>
      </c>
      <c r="G37" s="63">
        <v>2</v>
      </c>
      <c r="H37" s="63" t="s">
        <v>32</v>
      </c>
      <c r="I37" s="63" t="s">
        <v>1030</v>
      </c>
      <c r="J37" s="63" t="s">
        <v>23</v>
      </c>
    </row>
    <row r="38" spans="1:10" x14ac:dyDescent="0.2">
      <c r="A38" s="63" t="s">
        <v>237</v>
      </c>
      <c r="B38" s="63" t="s">
        <v>258</v>
      </c>
      <c r="C38" s="63" t="s">
        <v>259</v>
      </c>
      <c r="D38" s="63" t="s">
        <v>34</v>
      </c>
      <c r="E38" s="148">
        <v>40593</v>
      </c>
      <c r="F38" s="148">
        <v>40596</v>
      </c>
      <c r="G38" s="63">
        <v>3</v>
      </c>
      <c r="H38" s="63" t="s">
        <v>32</v>
      </c>
      <c r="I38" s="63" t="s">
        <v>33</v>
      </c>
      <c r="J38" s="63" t="s">
        <v>23</v>
      </c>
    </row>
    <row r="39" spans="1:10" ht="18" x14ac:dyDescent="0.2">
      <c r="A39" s="63" t="s">
        <v>237</v>
      </c>
      <c r="B39" s="63" t="s">
        <v>258</v>
      </c>
      <c r="C39" s="63" t="s">
        <v>259</v>
      </c>
      <c r="D39" s="63" t="s">
        <v>34</v>
      </c>
      <c r="E39" s="148">
        <v>40596</v>
      </c>
      <c r="F39" s="148">
        <v>40603</v>
      </c>
      <c r="G39" s="63">
        <v>7</v>
      </c>
      <c r="H39" s="63" t="s">
        <v>32</v>
      </c>
      <c r="I39" s="63" t="s">
        <v>1101</v>
      </c>
      <c r="J39" s="63" t="s">
        <v>23</v>
      </c>
    </row>
    <row r="40" spans="1:10" ht="18" x14ac:dyDescent="0.2">
      <c r="A40" s="63" t="s">
        <v>237</v>
      </c>
      <c r="B40" s="63" t="s">
        <v>258</v>
      </c>
      <c r="C40" s="63" t="s">
        <v>259</v>
      </c>
      <c r="D40" s="63" t="s">
        <v>34</v>
      </c>
      <c r="E40" s="148">
        <v>40605</v>
      </c>
      <c r="F40" s="148">
        <v>40607</v>
      </c>
      <c r="G40" s="63">
        <v>2</v>
      </c>
      <c r="H40" s="63" t="s">
        <v>32</v>
      </c>
      <c r="I40" s="63" t="s">
        <v>1102</v>
      </c>
      <c r="J40" s="63" t="s">
        <v>23</v>
      </c>
    </row>
    <row r="41" spans="1:10" ht="18" x14ac:dyDescent="0.2">
      <c r="A41" s="63" t="s">
        <v>237</v>
      </c>
      <c r="B41" s="63" t="s">
        <v>258</v>
      </c>
      <c r="C41" s="63" t="s">
        <v>259</v>
      </c>
      <c r="D41" s="63" t="s">
        <v>34</v>
      </c>
      <c r="E41" s="148">
        <v>40624</v>
      </c>
      <c r="F41" s="148">
        <v>40625</v>
      </c>
      <c r="G41" s="63">
        <v>1</v>
      </c>
      <c r="H41" s="63" t="s">
        <v>32</v>
      </c>
      <c r="I41" s="63" t="s">
        <v>1030</v>
      </c>
      <c r="J41" s="63" t="s">
        <v>23</v>
      </c>
    </row>
    <row r="42" spans="1:10" x14ac:dyDescent="0.2">
      <c r="A42" s="63" t="s">
        <v>237</v>
      </c>
      <c r="B42" s="63" t="s">
        <v>258</v>
      </c>
      <c r="C42" s="63" t="s">
        <v>259</v>
      </c>
      <c r="D42" s="63" t="s">
        <v>34</v>
      </c>
      <c r="E42" s="148">
        <v>40626</v>
      </c>
      <c r="F42" s="148">
        <v>40631</v>
      </c>
      <c r="G42" s="63">
        <v>5</v>
      </c>
      <c r="H42" s="63" t="s">
        <v>32</v>
      </c>
      <c r="I42" s="63" t="s">
        <v>33</v>
      </c>
      <c r="J42" s="63" t="s">
        <v>23</v>
      </c>
    </row>
    <row r="43" spans="1:10" x14ac:dyDescent="0.2">
      <c r="A43" s="63" t="s">
        <v>237</v>
      </c>
      <c r="B43" s="63" t="s">
        <v>258</v>
      </c>
      <c r="C43" s="63" t="s">
        <v>259</v>
      </c>
      <c r="D43" s="63" t="s">
        <v>34</v>
      </c>
      <c r="E43" s="148">
        <v>40652</v>
      </c>
      <c r="F43" s="148">
        <v>40654</v>
      </c>
      <c r="G43" s="63">
        <v>2</v>
      </c>
      <c r="H43" s="63" t="s">
        <v>32</v>
      </c>
      <c r="I43" s="63" t="s">
        <v>33</v>
      </c>
      <c r="J43" s="63" t="s">
        <v>23</v>
      </c>
    </row>
    <row r="44" spans="1:10" x14ac:dyDescent="0.2">
      <c r="A44" s="63" t="s">
        <v>237</v>
      </c>
      <c r="B44" s="63" t="s">
        <v>258</v>
      </c>
      <c r="C44" s="63" t="s">
        <v>259</v>
      </c>
      <c r="D44" s="63" t="s">
        <v>34</v>
      </c>
      <c r="E44" s="148">
        <v>40674</v>
      </c>
      <c r="F44" s="148">
        <v>40675</v>
      </c>
      <c r="G44" s="63">
        <v>1</v>
      </c>
      <c r="H44" s="63" t="s">
        <v>32</v>
      </c>
      <c r="I44" s="63" t="s">
        <v>1024</v>
      </c>
      <c r="J44" s="63" t="s">
        <v>23</v>
      </c>
    </row>
    <row r="45" spans="1:10" x14ac:dyDescent="0.2">
      <c r="A45" s="63" t="s">
        <v>237</v>
      </c>
      <c r="B45" s="63" t="s">
        <v>258</v>
      </c>
      <c r="C45" s="63" t="s">
        <v>259</v>
      </c>
      <c r="D45" s="63" t="s">
        <v>34</v>
      </c>
      <c r="E45" s="148">
        <v>40698</v>
      </c>
      <c r="F45" s="148">
        <v>40701</v>
      </c>
      <c r="G45" s="63">
        <v>3</v>
      </c>
      <c r="H45" s="63" t="s">
        <v>32</v>
      </c>
      <c r="I45" s="63" t="s">
        <v>33</v>
      </c>
      <c r="J45" s="63" t="s">
        <v>23</v>
      </c>
    </row>
    <row r="46" spans="1:10" x14ac:dyDescent="0.2">
      <c r="A46" s="63" t="s">
        <v>237</v>
      </c>
      <c r="B46" s="63" t="s">
        <v>258</v>
      </c>
      <c r="C46" s="63" t="s">
        <v>259</v>
      </c>
      <c r="D46" s="63" t="s">
        <v>34</v>
      </c>
      <c r="E46" s="148">
        <v>40730</v>
      </c>
      <c r="F46" s="148">
        <v>40736</v>
      </c>
      <c r="G46" s="63">
        <v>6</v>
      </c>
      <c r="H46" s="63" t="s">
        <v>32</v>
      </c>
      <c r="I46" s="63" t="s">
        <v>1024</v>
      </c>
      <c r="J46" s="63" t="s">
        <v>23</v>
      </c>
    </row>
    <row r="47" spans="1:10" x14ac:dyDescent="0.2">
      <c r="A47" s="63" t="s">
        <v>237</v>
      </c>
      <c r="B47" s="63" t="s">
        <v>258</v>
      </c>
      <c r="C47" s="63" t="s">
        <v>259</v>
      </c>
      <c r="D47" s="63" t="s">
        <v>34</v>
      </c>
      <c r="E47" s="148">
        <v>40745</v>
      </c>
      <c r="F47" s="148">
        <v>40750</v>
      </c>
      <c r="G47" s="63">
        <v>5</v>
      </c>
      <c r="H47" s="63" t="s">
        <v>32</v>
      </c>
      <c r="I47" s="63" t="s">
        <v>1031</v>
      </c>
      <c r="J47" s="63" t="s">
        <v>23</v>
      </c>
    </row>
    <row r="48" spans="1:10" x14ac:dyDescent="0.2">
      <c r="A48" s="63" t="s">
        <v>237</v>
      </c>
      <c r="B48" s="63" t="s">
        <v>258</v>
      </c>
      <c r="C48" s="63" t="s">
        <v>259</v>
      </c>
      <c r="D48" s="63" t="s">
        <v>34</v>
      </c>
      <c r="E48" s="148">
        <v>40758</v>
      </c>
      <c r="F48" s="148">
        <v>40760</v>
      </c>
      <c r="G48" s="63">
        <v>2</v>
      </c>
      <c r="H48" s="63" t="s">
        <v>32</v>
      </c>
      <c r="I48" s="63" t="s">
        <v>1031</v>
      </c>
      <c r="J48" s="63" t="s">
        <v>23</v>
      </c>
    </row>
    <row r="49" spans="1:10" x14ac:dyDescent="0.2">
      <c r="A49" s="63" t="s">
        <v>237</v>
      </c>
      <c r="B49" s="63" t="s">
        <v>258</v>
      </c>
      <c r="C49" s="63" t="s">
        <v>259</v>
      </c>
      <c r="D49" s="63" t="s">
        <v>34</v>
      </c>
      <c r="E49" s="148">
        <v>40761</v>
      </c>
      <c r="F49" s="148">
        <v>40765</v>
      </c>
      <c r="G49" s="63">
        <v>4</v>
      </c>
      <c r="H49" s="63" t="s">
        <v>32</v>
      </c>
      <c r="I49" s="63" t="s">
        <v>1024</v>
      </c>
      <c r="J49" s="63" t="s">
        <v>23</v>
      </c>
    </row>
    <row r="50" spans="1:10" x14ac:dyDescent="0.2">
      <c r="A50" s="63" t="s">
        <v>237</v>
      </c>
      <c r="B50" s="63" t="s">
        <v>258</v>
      </c>
      <c r="C50" s="63" t="s">
        <v>259</v>
      </c>
      <c r="D50" s="63" t="s">
        <v>34</v>
      </c>
      <c r="E50" s="148">
        <v>40766</v>
      </c>
      <c r="F50" s="148">
        <v>40767</v>
      </c>
      <c r="G50" s="63">
        <v>1</v>
      </c>
      <c r="H50" s="63" t="s">
        <v>32</v>
      </c>
      <c r="I50" s="63" t="s">
        <v>33</v>
      </c>
      <c r="J50" s="63" t="s">
        <v>23</v>
      </c>
    </row>
    <row r="51" spans="1:10" ht="18" x14ac:dyDescent="0.2">
      <c r="A51" s="63" t="s">
        <v>237</v>
      </c>
      <c r="B51" s="63" t="s">
        <v>258</v>
      </c>
      <c r="C51" s="63" t="s">
        <v>259</v>
      </c>
      <c r="D51" s="63" t="s">
        <v>34</v>
      </c>
      <c r="E51" s="148">
        <v>40817</v>
      </c>
      <c r="F51" s="148">
        <v>40820</v>
      </c>
      <c r="G51" s="63">
        <v>3</v>
      </c>
      <c r="H51" s="63" t="s">
        <v>32</v>
      </c>
      <c r="I51" s="63" t="s">
        <v>1101</v>
      </c>
      <c r="J51" s="63" t="s">
        <v>23</v>
      </c>
    </row>
    <row r="52" spans="1:10" ht="18" x14ac:dyDescent="0.2">
      <c r="A52" s="63" t="s">
        <v>237</v>
      </c>
      <c r="B52" s="63" t="s">
        <v>258</v>
      </c>
      <c r="C52" s="63" t="s">
        <v>259</v>
      </c>
      <c r="D52" s="63" t="s">
        <v>34</v>
      </c>
      <c r="E52" s="148">
        <v>40822</v>
      </c>
      <c r="F52" s="148">
        <v>40827</v>
      </c>
      <c r="G52" s="63">
        <v>5</v>
      </c>
      <c r="H52" s="63" t="s">
        <v>32</v>
      </c>
      <c r="I52" s="63" t="s">
        <v>1101</v>
      </c>
      <c r="J52" s="63" t="s">
        <v>23</v>
      </c>
    </row>
    <row r="53" spans="1:10" x14ac:dyDescent="0.2">
      <c r="A53" s="63" t="s">
        <v>237</v>
      </c>
      <c r="B53" s="63" t="s">
        <v>258</v>
      </c>
      <c r="C53" s="63" t="s">
        <v>259</v>
      </c>
      <c r="D53" s="63" t="s">
        <v>34</v>
      </c>
      <c r="E53" s="148">
        <v>40827</v>
      </c>
      <c r="F53" s="148">
        <v>40834</v>
      </c>
      <c r="G53" s="63">
        <v>7</v>
      </c>
      <c r="H53" s="63" t="s">
        <v>32</v>
      </c>
      <c r="I53" s="63" t="s">
        <v>1039</v>
      </c>
      <c r="J53" s="63" t="s">
        <v>23</v>
      </c>
    </row>
    <row r="54" spans="1:10" x14ac:dyDescent="0.2">
      <c r="A54" s="63" t="s">
        <v>237</v>
      </c>
      <c r="B54" s="63" t="s">
        <v>258</v>
      </c>
      <c r="C54" s="63" t="s">
        <v>259</v>
      </c>
      <c r="D54" s="63" t="s">
        <v>34</v>
      </c>
      <c r="E54" s="148">
        <v>40840</v>
      </c>
      <c r="F54" s="148">
        <v>40842</v>
      </c>
      <c r="G54" s="63">
        <v>2</v>
      </c>
      <c r="H54" s="63" t="s">
        <v>32</v>
      </c>
      <c r="I54" s="63" t="s">
        <v>33</v>
      </c>
      <c r="J54" s="63" t="s">
        <v>23</v>
      </c>
    </row>
    <row r="55" spans="1:10" x14ac:dyDescent="0.2">
      <c r="A55" s="63" t="s">
        <v>237</v>
      </c>
      <c r="B55" s="63" t="s">
        <v>258</v>
      </c>
      <c r="C55" s="63" t="s">
        <v>259</v>
      </c>
      <c r="D55" s="63" t="s">
        <v>34</v>
      </c>
      <c r="E55" s="148">
        <v>40845</v>
      </c>
      <c r="F55" s="148">
        <v>40849</v>
      </c>
      <c r="G55" s="63">
        <v>4</v>
      </c>
      <c r="H55" s="63" t="s">
        <v>32</v>
      </c>
      <c r="I55" s="63" t="s">
        <v>1098</v>
      </c>
      <c r="J55" s="63" t="s">
        <v>23</v>
      </c>
    </row>
    <row r="56" spans="1:10" x14ac:dyDescent="0.2">
      <c r="A56" s="63" t="s">
        <v>237</v>
      </c>
      <c r="B56" s="63" t="s">
        <v>258</v>
      </c>
      <c r="C56" s="63" t="s">
        <v>259</v>
      </c>
      <c r="D56" s="63" t="s">
        <v>34</v>
      </c>
      <c r="E56" s="148">
        <v>40866</v>
      </c>
      <c r="F56" s="148">
        <v>40873</v>
      </c>
      <c r="G56" s="63">
        <v>7</v>
      </c>
      <c r="H56" s="63" t="s">
        <v>32</v>
      </c>
      <c r="I56" s="63" t="s">
        <v>1040</v>
      </c>
      <c r="J56" s="63" t="s">
        <v>23</v>
      </c>
    </row>
    <row r="57" spans="1:10" x14ac:dyDescent="0.2">
      <c r="A57" s="63" t="s">
        <v>237</v>
      </c>
      <c r="B57" s="63" t="s">
        <v>258</v>
      </c>
      <c r="C57" s="63" t="s">
        <v>259</v>
      </c>
      <c r="D57" s="63" t="s">
        <v>34</v>
      </c>
      <c r="E57" s="148">
        <v>40875</v>
      </c>
      <c r="F57" s="148">
        <v>40877</v>
      </c>
      <c r="G57" s="63">
        <v>2</v>
      </c>
      <c r="H57" s="63" t="s">
        <v>32</v>
      </c>
      <c r="I57" s="63" t="s">
        <v>33</v>
      </c>
      <c r="J57" s="63" t="s">
        <v>23</v>
      </c>
    </row>
    <row r="58" spans="1:10" x14ac:dyDescent="0.2">
      <c r="A58" s="63" t="s">
        <v>237</v>
      </c>
      <c r="B58" s="63" t="s">
        <v>258</v>
      </c>
      <c r="C58" s="63" t="s">
        <v>259</v>
      </c>
      <c r="D58" s="63" t="s">
        <v>34</v>
      </c>
      <c r="E58" s="148">
        <v>40893</v>
      </c>
      <c r="F58" s="148">
        <v>40899</v>
      </c>
      <c r="G58" s="63">
        <v>6</v>
      </c>
      <c r="H58" s="63" t="s">
        <v>32</v>
      </c>
      <c r="I58" s="63" t="s">
        <v>1103</v>
      </c>
      <c r="J58" s="63" t="s">
        <v>23</v>
      </c>
    </row>
    <row r="59" spans="1:10" x14ac:dyDescent="0.2">
      <c r="A59" s="63" t="s">
        <v>237</v>
      </c>
      <c r="B59" s="63" t="s">
        <v>268</v>
      </c>
      <c r="C59" s="63" t="s">
        <v>269</v>
      </c>
      <c r="D59" s="63" t="s">
        <v>34</v>
      </c>
      <c r="E59" s="148">
        <v>40588</v>
      </c>
      <c r="F59" s="148">
        <v>40596</v>
      </c>
      <c r="G59" s="63">
        <v>8</v>
      </c>
      <c r="H59" s="63" t="s">
        <v>32</v>
      </c>
      <c r="I59" s="63" t="s">
        <v>33</v>
      </c>
      <c r="J59" s="63" t="s">
        <v>23</v>
      </c>
    </row>
    <row r="60" spans="1:10" x14ac:dyDescent="0.2">
      <c r="A60" s="63" t="s">
        <v>237</v>
      </c>
      <c r="B60" s="63" t="s">
        <v>268</v>
      </c>
      <c r="C60" s="63" t="s">
        <v>269</v>
      </c>
      <c r="D60" s="63" t="s">
        <v>34</v>
      </c>
      <c r="E60" s="148">
        <v>40609</v>
      </c>
      <c r="F60" s="148">
        <v>40611</v>
      </c>
      <c r="G60" s="63">
        <v>2</v>
      </c>
      <c r="H60" s="63" t="s">
        <v>32</v>
      </c>
      <c r="I60" s="63" t="s">
        <v>33</v>
      </c>
      <c r="J60" s="63" t="s">
        <v>23</v>
      </c>
    </row>
    <row r="61" spans="1:10" x14ac:dyDescent="0.2">
      <c r="A61" s="63" t="s">
        <v>237</v>
      </c>
      <c r="B61" s="63" t="s">
        <v>268</v>
      </c>
      <c r="C61" s="63" t="s">
        <v>269</v>
      </c>
      <c r="D61" s="63" t="s">
        <v>34</v>
      </c>
      <c r="E61" s="148">
        <v>40721</v>
      </c>
      <c r="F61" s="148">
        <v>40723</v>
      </c>
      <c r="G61" s="63">
        <v>2</v>
      </c>
      <c r="H61" s="63" t="s">
        <v>32</v>
      </c>
      <c r="I61" s="63" t="s">
        <v>33</v>
      </c>
      <c r="J61" s="63" t="s">
        <v>23</v>
      </c>
    </row>
    <row r="62" spans="1:10" x14ac:dyDescent="0.2">
      <c r="A62" s="63" t="s">
        <v>237</v>
      </c>
      <c r="B62" s="63" t="s">
        <v>268</v>
      </c>
      <c r="C62" s="63" t="s">
        <v>269</v>
      </c>
      <c r="D62" s="63" t="s">
        <v>34</v>
      </c>
      <c r="E62" s="148">
        <v>40729</v>
      </c>
      <c r="F62" s="148">
        <v>40731</v>
      </c>
      <c r="G62" s="63">
        <v>2</v>
      </c>
      <c r="H62" s="63" t="s">
        <v>32</v>
      </c>
      <c r="I62" s="63" t="s">
        <v>33</v>
      </c>
      <c r="J62" s="63" t="s">
        <v>23</v>
      </c>
    </row>
    <row r="63" spans="1:10" x14ac:dyDescent="0.2">
      <c r="A63" s="63" t="s">
        <v>237</v>
      </c>
      <c r="B63" s="63" t="s">
        <v>268</v>
      </c>
      <c r="C63" s="63" t="s">
        <v>269</v>
      </c>
      <c r="D63" s="63" t="s">
        <v>34</v>
      </c>
      <c r="E63" s="148">
        <v>40827</v>
      </c>
      <c r="F63" s="148">
        <v>40834</v>
      </c>
      <c r="G63" s="63">
        <v>7</v>
      </c>
      <c r="H63" s="63" t="s">
        <v>32</v>
      </c>
      <c r="I63" s="63" t="s">
        <v>1023</v>
      </c>
      <c r="J63" s="63" t="s">
        <v>23</v>
      </c>
    </row>
    <row r="64" spans="1:10" x14ac:dyDescent="0.2">
      <c r="A64" s="63" t="s">
        <v>237</v>
      </c>
      <c r="B64" s="63" t="s">
        <v>268</v>
      </c>
      <c r="C64" s="63" t="s">
        <v>269</v>
      </c>
      <c r="D64" s="63" t="s">
        <v>34</v>
      </c>
      <c r="E64" s="148">
        <v>40840</v>
      </c>
      <c r="F64" s="148">
        <v>40848</v>
      </c>
      <c r="G64" s="63">
        <v>8</v>
      </c>
      <c r="H64" s="63" t="s">
        <v>32</v>
      </c>
      <c r="I64" s="63" t="s">
        <v>1023</v>
      </c>
      <c r="J64" s="63" t="s">
        <v>23</v>
      </c>
    </row>
    <row r="65" spans="1:10" ht="18" x14ac:dyDescent="0.2">
      <c r="A65" s="63" t="s">
        <v>237</v>
      </c>
      <c r="B65" s="63" t="s">
        <v>282</v>
      </c>
      <c r="C65" s="63" t="s">
        <v>283</v>
      </c>
      <c r="D65" s="63" t="s">
        <v>34</v>
      </c>
      <c r="E65" s="148">
        <v>40582</v>
      </c>
      <c r="F65" s="148">
        <v>40583</v>
      </c>
      <c r="G65" s="63">
        <v>1</v>
      </c>
      <c r="H65" s="63" t="s">
        <v>32</v>
      </c>
      <c r="I65" s="63" t="s">
        <v>1104</v>
      </c>
      <c r="J65" s="63" t="s">
        <v>23</v>
      </c>
    </row>
    <row r="66" spans="1:10" ht="18" x14ac:dyDescent="0.2">
      <c r="A66" s="63" t="s">
        <v>237</v>
      </c>
      <c r="B66" s="63" t="s">
        <v>282</v>
      </c>
      <c r="C66" s="63" t="s">
        <v>283</v>
      </c>
      <c r="D66" s="63" t="s">
        <v>34</v>
      </c>
      <c r="E66" s="148">
        <v>40589</v>
      </c>
      <c r="F66" s="148">
        <v>40590</v>
      </c>
      <c r="G66" s="63">
        <v>1</v>
      </c>
      <c r="H66" s="63" t="s">
        <v>32</v>
      </c>
      <c r="I66" s="63" t="s">
        <v>1104</v>
      </c>
      <c r="J66" s="63" t="s">
        <v>23</v>
      </c>
    </row>
    <row r="67" spans="1:10" x14ac:dyDescent="0.2">
      <c r="A67" s="63" t="s">
        <v>237</v>
      </c>
      <c r="B67" s="63" t="s">
        <v>282</v>
      </c>
      <c r="C67" s="63" t="s">
        <v>283</v>
      </c>
      <c r="D67" s="63" t="s">
        <v>34</v>
      </c>
      <c r="E67" s="148">
        <v>40609</v>
      </c>
      <c r="F67" s="148">
        <v>40610</v>
      </c>
      <c r="G67" s="63">
        <v>1</v>
      </c>
      <c r="H67" s="63" t="s">
        <v>32</v>
      </c>
      <c r="I67" s="63" t="s">
        <v>33</v>
      </c>
      <c r="J67" s="63" t="s">
        <v>23</v>
      </c>
    </row>
    <row r="68" spans="1:10" x14ac:dyDescent="0.2">
      <c r="A68" s="63" t="s">
        <v>237</v>
      </c>
      <c r="B68" s="63" t="s">
        <v>282</v>
      </c>
      <c r="C68" s="63" t="s">
        <v>283</v>
      </c>
      <c r="D68" s="63" t="s">
        <v>34</v>
      </c>
      <c r="E68" s="148">
        <v>40627</v>
      </c>
      <c r="F68" s="148">
        <v>40631</v>
      </c>
      <c r="G68" s="63">
        <v>4</v>
      </c>
      <c r="H68" s="63" t="s">
        <v>32</v>
      </c>
      <c r="I68" s="63" t="s">
        <v>33</v>
      </c>
      <c r="J68" s="63" t="s">
        <v>23</v>
      </c>
    </row>
    <row r="69" spans="1:10" x14ac:dyDescent="0.2">
      <c r="A69" s="63" t="s">
        <v>237</v>
      </c>
      <c r="B69" s="63" t="s">
        <v>282</v>
      </c>
      <c r="C69" s="63" t="s">
        <v>283</v>
      </c>
      <c r="D69" s="63" t="s">
        <v>34</v>
      </c>
      <c r="E69" s="148">
        <v>40651</v>
      </c>
      <c r="F69" s="148">
        <v>40652</v>
      </c>
      <c r="G69" s="63">
        <v>1</v>
      </c>
      <c r="H69" s="63" t="s">
        <v>32</v>
      </c>
      <c r="I69" s="63" t="s">
        <v>1105</v>
      </c>
      <c r="J69" s="63" t="s">
        <v>23</v>
      </c>
    </row>
    <row r="70" spans="1:10" ht="18" x14ac:dyDescent="0.2">
      <c r="A70" s="63" t="s">
        <v>237</v>
      </c>
      <c r="B70" s="63" t="s">
        <v>282</v>
      </c>
      <c r="C70" s="63" t="s">
        <v>283</v>
      </c>
      <c r="D70" s="63" t="s">
        <v>34</v>
      </c>
      <c r="E70" s="148">
        <v>40658</v>
      </c>
      <c r="F70" s="148">
        <v>40659</v>
      </c>
      <c r="G70" s="63">
        <v>1</v>
      </c>
      <c r="H70" s="63" t="s">
        <v>32</v>
      </c>
      <c r="I70" s="63" t="s">
        <v>1104</v>
      </c>
      <c r="J70" s="63" t="s">
        <v>23</v>
      </c>
    </row>
    <row r="71" spans="1:10" x14ac:dyDescent="0.2">
      <c r="A71" s="63" t="s">
        <v>237</v>
      </c>
      <c r="B71" s="63" t="s">
        <v>282</v>
      </c>
      <c r="C71" s="63" t="s">
        <v>283</v>
      </c>
      <c r="D71" s="63" t="s">
        <v>34</v>
      </c>
      <c r="E71" s="148">
        <v>40672</v>
      </c>
      <c r="F71" s="148">
        <v>40673</v>
      </c>
      <c r="G71" s="63">
        <v>1</v>
      </c>
      <c r="H71" s="63" t="s">
        <v>32</v>
      </c>
      <c r="I71" s="63" t="s">
        <v>1026</v>
      </c>
      <c r="J71" s="63" t="s">
        <v>23</v>
      </c>
    </row>
    <row r="72" spans="1:10" x14ac:dyDescent="0.2">
      <c r="A72" s="63" t="s">
        <v>237</v>
      </c>
      <c r="B72" s="63" t="s">
        <v>282</v>
      </c>
      <c r="C72" s="63" t="s">
        <v>283</v>
      </c>
      <c r="D72" s="63" t="s">
        <v>34</v>
      </c>
      <c r="E72" s="148">
        <v>40694</v>
      </c>
      <c r="F72" s="148">
        <v>40695</v>
      </c>
      <c r="G72" s="63">
        <v>1</v>
      </c>
      <c r="H72" s="63" t="s">
        <v>32</v>
      </c>
      <c r="I72" s="63" t="s">
        <v>1027</v>
      </c>
      <c r="J72" s="63" t="s">
        <v>23</v>
      </c>
    </row>
    <row r="73" spans="1:10" x14ac:dyDescent="0.2">
      <c r="A73" s="63" t="s">
        <v>237</v>
      </c>
      <c r="B73" s="63" t="s">
        <v>282</v>
      </c>
      <c r="C73" s="63" t="s">
        <v>283</v>
      </c>
      <c r="D73" s="63" t="s">
        <v>34</v>
      </c>
      <c r="E73" s="148">
        <v>40736</v>
      </c>
      <c r="F73" s="148">
        <v>40737</v>
      </c>
      <c r="G73" s="63">
        <v>1</v>
      </c>
      <c r="H73" s="63" t="s">
        <v>32</v>
      </c>
      <c r="I73" s="63" t="s">
        <v>33</v>
      </c>
      <c r="J73" s="63" t="s">
        <v>23</v>
      </c>
    </row>
    <row r="74" spans="1:10" x14ac:dyDescent="0.2">
      <c r="A74" s="63" t="s">
        <v>237</v>
      </c>
      <c r="B74" s="63" t="s">
        <v>282</v>
      </c>
      <c r="C74" s="63" t="s">
        <v>283</v>
      </c>
      <c r="D74" s="63" t="s">
        <v>34</v>
      </c>
      <c r="E74" s="148">
        <v>40742</v>
      </c>
      <c r="F74" s="148">
        <v>40743</v>
      </c>
      <c r="G74" s="63">
        <v>1</v>
      </c>
      <c r="H74" s="63" t="s">
        <v>32</v>
      </c>
      <c r="I74" s="63" t="s">
        <v>1106</v>
      </c>
      <c r="J74" s="63" t="s">
        <v>23</v>
      </c>
    </row>
    <row r="75" spans="1:10" x14ac:dyDescent="0.2">
      <c r="A75" s="63" t="s">
        <v>237</v>
      </c>
      <c r="B75" s="63" t="s">
        <v>282</v>
      </c>
      <c r="C75" s="63" t="s">
        <v>283</v>
      </c>
      <c r="D75" s="63" t="s">
        <v>34</v>
      </c>
      <c r="E75" s="148">
        <v>40749</v>
      </c>
      <c r="F75" s="148">
        <v>40750</v>
      </c>
      <c r="G75" s="63">
        <v>1</v>
      </c>
      <c r="H75" s="63" t="s">
        <v>32</v>
      </c>
      <c r="I75" s="63" t="s">
        <v>1039</v>
      </c>
      <c r="J75" s="63" t="s">
        <v>23</v>
      </c>
    </row>
    <row r="76" spans="1:10" ht="18" x14ac:dyDescent="0.2">
      <c r="A76" s="63" t="s">
        <v>237</v>
      </c>
      <c r="B76" s="63" t="s">
        <v>282</v>
      </c>
      <c r="C76" s="63" t="s">
        <v>283</v>
      </c>
      <c r="D76" s="63" t="s">
        <v>34</v>
      </c>
      <c r="E76" s="148">
        <v>40792</v>
      </c>
      <c r="F76" s="148">
        <v>40799</v>
      </c>
      <c r="G76" s="63">
        <v>7</v>
      </c>
      <c r="H76" s="63" t="s">
        <v>32</v>
      </c>
      <c r="I76" s="63" t="s">
        <v>1104</v>
      </c>
      <c r="J76" s="63" t="s">
        <v>23</v>
      </c>
    </row>
    <row r="77" spans="1:10" x14ac:dyDescent="0.2">
      <c r="A77" s="63" t="s">
        <v>237</v>
      </c>
      <c r="B77" s="63" t="s">
        <v>282</v>
      </c>
      <c r="C77" s="63" t="s">
        <v>283</v>
      </c>
      <c r="D77" s="63" t="s">
        <v>34</v>
      </c>
      <c r="E77" s="148">
        <v>40819</v>
      </c>
      <c r="F77" s="148">
        <v>40820</v>
      </c>
      <c r="G77" s="63">
        <v>1</v>
      </c>
      <c r="H77" s="63" t="s">
        <v>32</v>
      </c>
      <c r="I77" s="63" t="s">
        <v>1107</v>
      </c>
      <c r="J77" s="63" t="s">
        <v>23</v>
      </c>
    </row>
    <row r="78" spans="1:10" x14ac:dyDescent="0.2">
      <c r="A78" s="63" t="s">
        <v>237</v>
      </c>
      <c r="B78" s="63" t="s">
        <v>282</v>
      </c>
      <c r="C78" s="63" t="s">
        <v>283</v>
      </c>
      <c r="D78" s="63" t="s">
        <v>34</v>
      </c>
      <c r="E78" s="148">
        <v>40826</v>
      </c>
      <c r="F78" s="148">
        <v>40827</v>
      </c>
      <c r="G78" s="63">
        <v>1</v>
      </c>
      <c r="H78" s="63" t="s">
        <v>32</v>
      </c>
      <c r="I78" s="63" t="s">
        <v>1031</v>
      </c>
      <c r="J78" s="63" t="s">
        <v>23</v>
      </c>
    </row>
    <row r="79" spans="1:10" ht="18" x14ac:dyDescent="0.2">
      <c r="A79" s="63" t="s">
        <v>237</v>
      </c>
      <c r="B79" s="63" t="s">
        <v>282</v>
      </c>
      <c r="C79" s="63" t="s">
        <v>283</v>
      </c>
      <c r="D79" s="63" t="s">
        <v>34</v>
      </c>
      <c r="E79" s="148">
        <v>40833</v>
      </c>
      <c r="F79" s="148">
        <v>40834</v>
      </c>
      <c r="G79" s="63">
        <v>1</v>
      </c>
      <c r="H79" s="63" t="s">
        <v>32</v>
      </c>
      <c r="I79" s="63" t="s">
        <v>1030</v>
      </c>
      <c r="J79" s="63" t="s">
        <v>23</v>
      </c>
    </row>
    <row r="80" spans="1:10" x14ac:dyDescent="0.2">
      <c r="A80" s="63" t="s">
        <v>237</v>
      </c>
      <c r="B80" s="63" t="s">
        <v>282</v>
      </c>
      <c r="C80" s="63" t="s">
        <v>283</v>
      </c>
      <c r="D80" s="63" t="s">
        <v>34</v>
      </c>
      <c r="E80" s="148">
        <v>40841</v>
      </c>
      <c r="F80" s="148">
        <v>40843</v>
      </c>
      <c r="G80" s="63">
        <v>2</v>
      </c>
      <c r="H80" s="63" t="s">
        <v>32</v>
      </c>
      <c r="I80" s="63" t="s">
        <v>1032</v>
      </c>
      <c r="J80" s="63" t="s">
        <v>23</v>
      </c>
    </row>
    <row r="81" spans="1:10" ht="18" x14ac:dyDescent="0.2">
      <c r="A81" s="63" t="s">
        <v>237</v>
      </c>
      <c r="B81" s="63" t="s">
        <v>282</v>
      </c>
      <c r="C81" s="63" t="s">
        <v>283</v>
      </c>
      <c r="D81" s="63" t="s">
        <v>34</v>
      </c>
      <c r="E81" s="148">
        <v>40855</v>
      </c>
      <c r="F81" s="148">
        <v>40858</v>
      </c>
      <c r="G81" s="63">
        <v>3</v>
      </c>
      <c r="H81" s="63" t="s">
        <v>32</v>
      </c>
      <c r="I81" s="63" t="s">
        <v>1030</v>
      </c>
      <c r="J81" s="63" t="s">
        <v>23</v>
      </c>
    </row>
    <row r="82" spans="1:10" x14ac:dyDescent="0.2">
      <c r="A82" s="63" t="s">
        <v>237</v>
      </c>
      <c r="B82" s="63" t="s">
        <v>282</v>
      </c>
      <c r="C82" s="63" t="s">
        <v>283</v>
      </c>
      <c r="D82" s="63" t="s">
        <v>34</v>
      </c>
      <c r="E82" s="148">
        <v>40876</v>
      </c>
      <c r="F82" s="148">
        <v>40877</v>
      </c>
      <c r="G82" s="63">
        <v>1</v>
      </c>
      <c r="H82" s="63" t="s">
        <v>32</v>
      </c>
      <c r="I82" s="63" t="s">
        <v>1098</v>
      </c>
      <c r="J82" s="63" t="s">
        <v>23</v>
      </c>
    </row>
    <row r="83" spans="1:10" x14ac:dyDescent="0.2">
      <c r="A83" s="63" t="s">
        <v>237</v>
      </c>
      <c r="B83" s="63" t="s">
        <v>282</v>
      </c>
      <c r="C83" s="63" t="s">
        <v>283</v>
      </c>
      <c r="D83" s="63" t="s">
        <v>34</v>
      </c>
      <c r="E83" s="148">
        <v>40897</v>
      </c>
      <c r="F83" s="148">
        <v>40898</v>
      </c>
      <c r="G83" s="63">
        <v>1</v>
      </c>
      <c r="H83" s="63" t="s">
        <v>32</v>
      </c>
      <c r="I83" s="63" t="s">
        <v>1032</v>
      </c>
      <c r="J83" s="63" t="s">
        <v>23</v>
      </c>
    </row>
    <row r="84" spans="1:10" x14ac:dyDescent="0.2">
      <c r="A84" s="63" t="s">
        <v>237</v>
      </c>
      <c r="B84" s="63" t="s">
        <v>284</v>
      </c>
      <c r="C84" s="63" t="s">
        <v>285</v>
      </c>
      <c r="D84" s="63" t="s">
        <v>34</v>
      </c>
      <c r="E84" s="148">
        <v>40742</v>
      </c>
      <c r="F84" s="148">
        <v>40744</v>
      </c>
      <c r="G84" s="63">
        <v>2</v>
      </c>
      <c r="H84" s="63" t="s">
        <v>32</v>
      </c>
      <c r="I84" s="63" t="s">
        <v>1027</v>
      </c>
      <c r="J84" s="63" t="s">
        <v>23</v>
      </c>
    </row>
    <row r="85" spans="1:10" x14ac:dyDescent="0.2">
      <c r="A85" s="63" t="s">
        <v>237</v>
      </c>
      <c r="B85" s="63" t="s">
        <v>284</v>
      </c>
      <c r="C85" s="63" t="s">
        <v>285</v>
      </c>
      <c r="D85" s="63" t="s">
        <v>34</v>
      </c>
      <c r="E85" s="148">
        <v>40812</v>
      </c>
      <c r="F85" s="148">
        <v>40814</v>
      </c>
      <c r="G85" s="63">
        <v>2</v>
      </c>
      <c r="H85" s="63" t="s">
        <v>32</v>
      </c>
      <c r="I85" s="63" t="s">
        <v>33</v>
      </c>
      <c r="J85" s="63" t="s">
        <v>23</v>
      </c>
    </row>
    <row r="86" spans="1:10" x14ac:dyDescent="0.2">
      <c r="A86" s="63" t="s">
        <v>237</v>
      </c>
      <c r="B86" s="63" t="s">
        <v>286</v>
      </c>
      <c r="C86" s="63" t="s">
        <v>287</v>
      </c>
      <c r="D86" s="63" t="s">
        <v>34</v>
      </c>
      <c r="E86" s="148">
        <v>40579</v>
      </c>
      <c r="F86" s="148">
        <v>40647</v>
      </c>
      <c r="G86" s="63">
        <v>68</v>
      </c>
      <c r="H86" s="63" t="s">
        <v>32</v>
      </c>
      <c r="I86" s="63" t="s">
        <v>33</v>
      </c>
      <c r="J86" s="63" t="s">
        <v>23</v>
      </c>
    </row>
    <row r="87" spans="1:10" ht="18" x14ac:dyDescent="0.2">
      <c r="A87" s="63" t="s">
        <v>237</v>
      </c>
      <c r="B87" s="63" t="s">
        <v>286</v>
      </c>
      <c r="C87" s="63" t="s">
        <v>287</v>
      </c>
      <c r="D87" s="63" t="s">
        <v>34</v>
      </c>
      <c r="E87" s="148">
        <v>40648</v>
      </c>
      <c r="F87" s="148">
        <v>40667</v>
      </c>
      <c r="G87" s="63">
        <v>19</v>
      </c>
      <c r="H87" s="63" t="s">
        <v>32</v>
      </c>
      <c r="I87" s="63" t="s">
        <v>1104</v>
      </c>
      <c r="J87" s="63" t="s">
        <v>23</v>
      </c>
    </row>
    <row r="88" spans="1:10" ht="18" x14ac:dyDescent="0.2">
      <c r="A88" s="63" t="s">
        <v>237</v>
      </c>
      <c r="B88" s="63" t="s">
        <v>286</v>
      </c>
      <c r="C88" s="63" t="s">
        <v>287</v>
      </c>
      <c r="D88" s="63" t="s">
        <v>34</v>
      </c>
      <c r="E88" s="148">
        <v>40668</v>
      </c>
      <c r="F88" s="148">
        <v>40722</v>
      </c>
      <c r="G88" s="63">
        <v>54</v>
      </c>
      <c r="H88" s="63" t="s">
        <v>32</v>
      </c>
      <c r="I88" s="63" t="s">
        <v>1096</v>
      </c>
      <c r="J88" s="63" t="s">
        <v>23</v>
      </c>
    </row>
    <row r="89" spans="1:10" ht="18" x14ac:dyDescent="0.2">
      <c r="A89" s="63" t="s">
        <v>237</v>
      </c>
      <c r="B89" s="63" t="s">
        <v>286</v>
      </c>
      <c r="C89" s="63" t="s">
        <v>287</v>
      </c>
      <c r="D89" s="63" t="s">
        <v>34</v>
      </c>
      <c r="E89" s="148">
        <v>40729</v>
      </c>
      <c r="F89" s="148">
        <v>40735</v>
      </c>
      <c r="G89" s="63">
        <v>6</v>
      </c>
      <c r="H89" s="63" t="s">
        <v>32</v>
      </c>
      <c r="I89" s="63" t="s">
        <v>1029</v>
      </c>
      <c r="J89" s="63" t="s">
        <v>23</v>
      </c>
    </row>
    <row r="90" spans="1:10" x14ac:dyDescent="0.2">
      <c r="A90" s="63" t="s">
        <v>237</v>
      </c>
      <c r="B90" s="63" t="s">
        <v>286</v>
      </c>
      <c r="C90" s="63" t="s">
        <v>287</v>
      </c>
      <c r="D90" s="63" t="s">
        <v>34</v>
      </c>
      <c r="E90" s="148">
        <v>40735</v>
      </c>
      <c r="F90" s="148">
        <v>40737</v>
      </c>
      <c r="G90" s="63">
        <v>2</v>
      </c>
      <c r="H90" s="63" t="s">
        <v>32</v>
      </c>
      <c r="I90" s="63" t="s">
        <v>33</v>
      </c>
      <c r="J90" s="63" t="s">
        <v>23</v>
      </c>
    </row>
    <row r="91" spans="1:10" x14ac:dyDescent="0.2">
      <c r="A91" s="63" t="s">
        <v>237</v>
      </c>
      <c r="B91" s="63" t="s">
        <v>286</v>
      </c>
      <c r="C91" s="63" t="s">
        <v>287</v>
      </c>
      <c r="D91" s="63" t="s">
        <v>34</v>
      </c>
      <c r="E91" s="148">
        <v>40738</v>
      </c>
      <c r="F91" s="148">
        <v>40740</v>
      </c>
      <c r="G91" s="63">
        <v>2</v>
      </c>
      <c r="H91" s="63" t="s">
        <v>32</v>
      </c>
      <c r="I91" s="63" t="s">
        <v>1027</v>
      </c>
      <c r="J91" s="63" t="s">
        <v>23</v>
      </c>
    </row>
    <row r="92" spans="1:10" ht="18" x14ac:dyDescent="0.2">
      <c r="A92" s="63" t="s">
        <v>237</v>
      </c>
      <c r="B92" s="63" t="s">
        <v>286</v>
      </c>
      <c r="C92" s="63" t="s">
        <v>287</v>
      </c>
      <c r="D92" s="63" t="s">
        <v>34</v>
      </c>
      <c r="E92" s="148">
        <v>40746</v>
      </c>
      <c r="F92" s="148">
        <v>40747</v>
      </c>
      <c r="G92" s="63">
        <v>1</v>
      </c>
      <c r="H92" s="63" t="s">
        <v>32</v>
      </c>
      <c r="I92" s="63" t="s">
        <v>1108</v>
      </c>
      <c r="J92" s="63" t="s">
        <v>23</v>
      </c>
    </row>
    <row r="93" spans="1:10" x14ac:dyDescent="0.2">
      <c r="A93" s="63" t="s">
        <v>237</v>
      </c>
      <c r="B93" s="63" t="s">
        <v>286</v>
      </c>
      <c r="C93" s="63" t="s">
        <v>287</v>
      </c>
      <c r="D93" s="63" t="s">
        <v>34</v>
      </c>
      <c r="E93" s="148">
        <v>40749</v>
      </c>
      <c r="F93" s="148">
        <v>40758</v>
      </c>
      <c r="G93" s="63">
        <v>9</v>
      </c>
      <c r="H93" s="63" t="s">
        <v>32</v>
      </c>
      <c r="I93" s="63" t="s">
        <v>33</v>
      </c>
      <c r="J93" s="63" t="s">
        <v>23</v>
      </c>
    </row>
    <row r="94" spans="1:10" x14ac:dyDescent="0.2">
      <c r="A94" s="63" t="s">
        <v>237</v>
      </c>
      <c r="B94" s="63" t="s">
        <v>286</v>
      </c>
      <c r="C94" s="63" t="s">
        <v>287</v>
      </c>
      <c r="D94" s="63" t="s">
        <v>34</v>
      </c>
      <c r="E94" s="148">
        <v>40759</v>
      </c>
      <c r="F94" s="148">
        <v>40760</v>
      </c>
      <c r="G94" s="63">
        <v>1</v>
      </c>
      <c r="H94" s="63" t="s">
        <v>32</v>
      </c>
      <c r="I94" s="63" t="s">
        <v>33</v>
      </c>
      <c r="J94" s="63" t="s">
        <v>23</v>
      </c>
    </row>
    <row r="95" spans="1:10" x14ac:dyDescent="0.2">
      <c r="A95" s="63" t="s">
        <v>237</v>
      </c>
      <c r="B95" s="63" t="s">
        <v>286</v>
      </c>
      <c r="C95" s="63" t="s">
        <v>287</v>
      </c>
      <c r="D95" s="63" t="s">
        <v>34</v>
      </c>
      <c r="E95" s="148">
        <v>40761</v>
      </c>
      <c r="F95" s="148">
        <v>40765</v>
      </c>
      <c r="G95" s="63">
        <v>4</v>
      </c>
      <c r="H95" s="63" t="s">
        <v>32</v>
      </c>
      <c r="I95" s="63" t="s">
        <v>1026</v>
      </c>
      <c r="J95" s="63" t="s">
        <v>23</v>
      </c>
    </row>
    <row r="96" spans="1:10" x14ac:dyDescent="0.2">
      <c r="A96" s="63" t="s">
        <v>237</v>
      </c>
      <c r="B96" s="63" t="s">
        <v>286</v>
      </c>
      <c r="C96" s="63" t="s">
        <v>287</v>
      </c>
      <c r="D96" s="63" t="s">
        <v>34</v>
      </c>
      <c r="E96" s="148">
        <v>40765</v>
      </c>
      <c r="F96" s="148">
        <v>40766</v>
      </c>
      <c r="G96" s="63">
        <v>1</v>
      </c>
      <c r="H96" s="63" t="s">
        <v>32</v>
      </c>
      <c r="I96" s="63" t="s">
        <v>33</v>
      </c>
      <c r="J96" s="63" t="s">
        <v>23</v>
      </c>
    </row>
    <row r="97" spans="1:10" x14ac:dyDescent="0.2">
      <c r="A97" s="63" t="s">
        <v>237</v>
      </c>
      <c r="B97" s="63" t="s">
        <v>286</v>
      </c>
      <c r="C97" s="63" t="s">
        <v>287</v>
      </c>
      <c r="D97" s="63" t="s">
        <v>34</v>
      </c>
      <c r="E97" s="148">
        <v>40780</v>
      </c>
      <c r="F97" s="148">
        <v>40781</v>
      </c>
      <c r="G97" s="63">
        <v>1</v>
      </c>
      <c r="H97" s="63" t="s">
        <v>32</v>
      </c>
      <c r="I97" s="63" t="s">
        <v>1098</v>
      </c>
      <c r="J97" s="63" t="s">
        <v>23</v>
      </c>
    </row>
    <row r="98" spans="1:10" x14ac:dyDescent="0.2">
      <c r="A98" s="63" t="s">
        <v>237</v>
      </c>
      <c r="B98" s="63" t="s">
        <v>286</v>
      </c>
      <c r="C98" s="63" t="s">
        <v>287</v>
      </c>
      <c r="D98" s="63" t="s">
        <v>34</v>
      </c>
      <c r="E98" s="148">
        <v>40784</v>
      </c>
      <c r="F98" s="148">
        <v>40786</v>
      </c>
      <c r="G98" s="63">
        <v>2</v>
      </c>
      <c r="H98" s="63" t="s">
        <v>32</v>
      </c>
      <c r="I98" s="63" t="s">
        <v>1027</v>
      </c>
      <c r="J98" s="63" t="s">
        <v>23</v>
      </c>
    </row>
    <row r="99" spans="1:10" x14ac:dyDescent="0.2">
      <c r="A99" s="63" t="s">
        <v>237</v>
      </c>
      <c r="B99" s="63" t="s">
        <v>286</v>
      </c>
      <c r="C99" s="63" t="s">
        <v>287</v>
      </c>
      <c r="D99" s="63" t="s">
        <v>34</v>
      </c>
      <c r="E99" s="148">
        <v>40796</v>
      </c>
      <c r="F99" s="148">
        <v>40799</v>
      </c>
      <c r="G99" s="63">
        <v>3</v>
      </c>
      <c r="H99" s="63" t="s">
        <v>32</v>
      </c>
      <c r="I99" s="63" t="s">
        <v>1041</v>
      </c>
      <c r="J99" s="63" t="s">
        <v>23</v>
      </c>
    </row>
    <row r="100" spans="1:10" x14ac:dyDescent="0.2">
      <c r="A100" s="63" t="s">
        <v>237</v>
      </c>
      <c r="B100" s="63" t="s">
        <v>286</v>
      </c>
      <c r="C100" s="63" t="s">
        <v>287</v>
      </c>
      <c r="D100" s="63" t="s">
        <v>34</v>
      </c>
      <c r="E100" s="148">
        <v>40803</v>
      </c>
      <c r="F100" s="148">
        <v>40806</v>
      </c>
      <c r="G100" s="63">
        <v>3</v>
      </c>
      <c r="H100" s="63" t="s">
        <v>32</v>
      </c>
      <c r="I100" s="63" t="s">
        <v>1041</v>
      </c>
      <c r="J100" s="63" t="s">
        <v>23</v>
      </c>
    </row>
    <row r="101" spans="1:10" ht="18" x14ac:dyDescent="0.2">
      <c r="A101" s="63" t="s">
        <v>237</v>
      </c>
      <c r="B101" s="63" t="s">
        <v>286</v>
      </c>
      <c r="C101" s="63" t="s">
        <v>287</v>
      </c>
      <c r="D101" s="63" t="s">
        <v>34</v>
      </c>
      <c r="E101" s="148">
        <v>40812</v>
      </c>
      <c r="F101" s="148">
        <v>40827</v>
      </c>
      <c r="G101" s="63">
        <v>15</v>
      </c>
      <c r="H101" s="63" t="s">
        <v>32</v>
      </c>
      <c r="I101" s="63" t="s">
        <v>1096</v>
      </c>
      <c r="J101" s="63" t="s">
        <v>23</v>
      </c>
    </row>
    <row r="102" spans="1:10" x14ac:dyDescent="0.2">
      <c r="A102" s="63" t="s">
        <v>237</v>
      </c>
      <c r="B102" s="63" t="s">
        <v>286</v>
      </c>
      <c r="C102" s="63" t="s">
        <v>287</v>
      </c>
      <c r="D102" s="63" t="s">
        <v>34</v>
      </c>
      <c r="E102" s="148">
        <v>40827</v>
      </c>
      <c r="F102" s="148">
        <v>40831</v>
      </c>
      <c r="G102" s="63">
        <v>4</v>
      </c>
      <c r="H102" s="63" t="s">
        <v>32</v>
      </c>
      <c r="I102" s="63" t="s">
        <v>1032</v>
      </c>
      <c r="J102" s="63" t="s">
        <v>23</v>
      </c>
    </row>
    <row r="103" spans="1:10" x14ac:dyDescent="0.2">
      <c r="A103" s="63" t="s">
        <v>237</v>
      </c>
      <c r="B103" s="63" t="s">
        <v>286</v>
      </c>
      <c r="C103" s="63" t="s">
        <v>287</v>
      </c>
      <c r="D103" s="63" t="s">
        <v>34</v>
      </c>
      <c r="E103" s="148">
        <v>40833</v>
      </c>
      <c r="F103" s="148">
        <v>40835</v>
      </c>
      <c r="G103" s="63">
        <v>2</v>
      </c>
      <c r="H103" s="63" t="s">
        <v>32</v>
      </c>
      <c r="I103" s="63" t="s">
        <v>33</v>
      </c>
      <c r="J103" s="63" t="s">
        <v>23</v>
      </c>
    </row>
    <row r="104" spans="1:10" ht="18" x14ac:dyDescent="0.2">
      <c r="A104" s="63" t="s">
        <v>237</v>
      </c>
      <c r="B104" s="63" t="s">
        <v>286</v>
      </c>
      <c r="C104" s="63" t="s">
        <v>287</v>
      </c>
      <c r="D104" s="63" t="s">
        <v>34</v>
      </c>
      <c r="E104" s="148">
        <v>40836</v>
      </c>
      <c r="F104" s="148">
        <v>40845</v>
      </c>
      <c r="G104" s="63">
        <v>9</v>
      </c>
      <c r="H104" s="63" t="s">
        <v>32</v>
      </c>
      <c r="I104" s="63" t="s">
        <v>1096</v>
      </c>
      <c r="J104" s="63" t="s">
        <v>23</v>
      </c>
    </row>
    <row r="105" spans="1:10" x14ac:dyDescent="0.2">
      <c r="A105" s="63" t="s">
        <v>237</v>
      </c>
      <c r="B105" s="63" t="s">
        <v>286</v>
      </c>
      <c r="C105" s="63" t="s">
        <v>287</v>
      </c>
      <c r="D105" s="63" t="s">
        <v>34</v>
      </c>
      <c r="E105" s="148">
        <v>40845</v>
      </c>
      <c r="F105" s="148">
        <v>40864</v>
      </c>
      <c r="G105" s="63">
        <v>19</v>
      </c>
      <c r="H105" s="63" t="s">
        <v>32</v>
      </c>
      <c r="I105" s="63" t="s">
        <v>33</v>
      </c>
      <c r="J105" s="63" t="s">
        <v>23</v>
      </c>
    </row>
    <row r="106" spans="1:10" x14ac:dyDescent="0.2">
      <c r="A106" s="63" t="s">
        <v>237</v>
      </c>
      <c r="B106" s="63" t="s">
        <v>286</v>
      </c>
      <c r="C106" s="63" t="s">
        <v>287</v>
      </c>
      <c r="D106" s="63" t="s">
        <v>34</v>
      </c>
      <c r="E106" s="148">
        <v>40875</v>
      </c>
      <c r="F106" s="148">
        <v>40877</v>
      </c>
      <c r="G106" s="63">
        <v>2</v>
      </c>
      <c r="H106" s="63" t="s">
        <v>32</v>
      </c>
      <c r="I106" s="63" t="s">
        <v>33</v>
      </c>
      <c r="J106" s="63" t="s">
        <v>23</v>
      </c>
    </row>
    <row r="107" spans="1:10" x14ac:dyDescent="0.2">
      <c r="A107" s="63" t="s">
        <v>237</v>
      </c>
      <c r="B107" s="63" t="s">
        <v>286</v>
      </c>
      <c r="C107" s="63" t="s">
        <v>287</v>
      </c>
      <c r="D107" s="63" t="s">
        <v>34</v>
      </c>
      <c r="E107" s="148">
        <v>40878</v>
      </c>
      <c r="F107" s="148">
        <v>40879</v>
      </c>
      <c r="G107" s="63">
        <v>1</v>
      </c>
      <c r="H107" s="63" t="s">
        <v>32</v>
      </c>
      <c r="I107" s="63" t="s">
        <v>1109</v>
      </c>
      <c r="J107" s="63" t="s">
        <v>23</v>
      </c>
    </row>
    <row r="108" spans="1:10" ht="18" x14ac:dyDescent="0.2">
      <c r="A108" s="63" t="s">
        <v>237</v>
      </c>
      <c r="B108" s="63" t="s">
        <v>286</v>
      </c>
      <c r="C108" s="63" t="s">
        <v>287</v>
      </c>
      <c r="D108" s="63" t="s">
        <v>34</v>
      </c>
      <c r="E108" s="148">
        <v>40880</v>
      </c>
      <c r="F108" s="148">
        <v>40884</v>
      </c>
      <c r="G108" s="63">
        <v>4</v>
      </c>
      <c r="H108" s="63" t="s">
        <v>32</v>
      </c>
      <c r="I108" s="63" t="s">
        <v>1096</v>
      </c>
      <c r="J108" s="63" t="s">
        <v>23</v>
      </c>
    </row>
    <row r="109" spans="1:10" x14ac:dyDescent="0.2">
      <c r="A109" s="63" t="s">
        <v>237</v>
      </c>
      <c r="B109" s="63" t="s">
        <v>286</v>
      </c>
      <c r="C109" s="63" t="s">
        <v>287</v>
      </c>
      <c r="D109" s="63" t="s">
        <v>34</v>
      </c>
      <c r="E109" s="148">
        <v>40893</v>
      </c>
      <c r="F109" s="148">
        <v>40904</v>
      </c>
      <c r="G109" s="63">
        <v>11</v>
      </c>
      <c r="H109" s="63" t="s">
        <v>32</v>
      </c>
      <c r="I109" s="63" t="s">
        <v>1041</v>
      </c>
      <c r="J109" s="63" t="s">
        <v>23</v>
      </c>
    </row>
    <row r="110" spans="1:10" x14ac:dyDescent="0.2">
      <c r="A110" s="63" t="s">
        <v>237</v>
      </c>
      <c r="B110" s="63" t="s">
        <v>286</v>
      </c>
      <c r="C110" s="63" t="s">
        <v>287</v>
      </c>
      <c r="D110" s="63" t="s">
        <v>34</v>
      </c>
      <c r="E110" s="148">
        <v>40904</v>
      </c>
      <c r="F110" s="148">
        <v>40908</v>
      </c>
      <c r="G110" s="63">
        <v>4</v>
      </c>
      <c r="H110" s="63" t="s">
        <v>32</v>
      </c>
      <c r="I110" s="63" t="s">
        <v>1038</v>
      </c>
      <c r="J110" s="63" t="s">
        <v>23</v>
      </c>
    </row>
    <row r="111" spans="1:10" x14ac:dyDescent="0.2">
      <c r="A111" s="63" t="s">
        <v>237</v>
      </c>
      <c r="B111" s="63" t="s">
        <v>292</v>
      </c>
      <c r="C111" s="63" t="s">
        <v>293</v>
      </c>
      <c r="D111" s="63" t="s">
        <v>34</v>
      </c>
      <c r="E111" s="148">
        <v>40596</v>
      </c>
      <c r="F111" s="148">
        <v>40602</v>
      </c>
      <c r="G111" s="63">
        <v>6</v>
      </c>
      <c r="H111" s="63" t="s">
        <v>32</v>
      </c>
      <c r="I111" s="63" t="s">
        <v>1039</v>
      </c>
      <c r="J111" s="63" t="s">
        <v>23</v>
      </c>
    </row>
    <row r="112" spans="1:10" x14ac:dyDescent="0.2">
      <c r="A112" s="63" t="s">
        <v>237</v>
      </c>
      <c r="B112" s="63" t="s">
        <v>292</v>
      </c>
      <c r="C112" s="63" t="s">
        <v>293</v>
      </c>
      <c r="D112" s="63" t="s">
        <v>34</v>
      </c>
      <c r="E112" s="148">
        <v>40602</v>
      </c>
      <c r="F112" s="148">
        <v>40609</v>
      </c>
      <c r="G112" s="63">
        <v>7</v>
      </c>
      <c r="H112" s="63" t="s">
        <v>32</v>
      </c>
      <c r="I112" s="63" t="s">
        <v>1024</v>
      </c>
      <c r="J112" s="63" t="s">
        <v>23</v>
      </c>
    </row>
    <row r="113" spans="1:10" x14ac:dyDescent="0.2">
      <c r="A113" s="63" t="s">
        <v>237</v>
      </c>
      <c r="B113" s="63" t="s">
        <v>292</v>
      </c>
      <c r="C113" s="63" t="s">
        <v>293</v>
      </c>
      <c r="D113" s="63" t="s">
        <v>34</v>
      </c>
      <c r="E113" s="148">
        <v>40609</v>
      </c>
      <c r="F113" s="148">
        <v>40611</v>
      </c>
      <c r="G113" s="63">
        <v>2</v>
      </c>
      <c r="H113" s="63" t="s">
        <v>32</v>
      </c>
      <c r="I113" s="63" t="s">
        <v>33</v>
      </c>
      <c r="J113" s="63" t="s">
        <v>23</v>
      </c>
    </row>
    <row r="114" spans="1:10" x14ac:dyDescent="0.2">
      <c r="A114" s="63" t="s">
        <v>237</v>
      </c>
      <c r="B114" s="63" t="s">
        <v>292</v>
      </c>
      <c r="C114" s="63" t="s">
        <v>293</v>
      </c>
      <c r="D114" s="63" t="s">
        <v>34</v>
      </c>
      <c r="E114" s="148">
        <v>40630</v>
      </c>
      <c r="F114" s="148">
        <v>40632</v>
      </c>
      <c r="G114" s="63">
        <v>2</v>
      </c>
      <c r="H114" s="63" t="s">
        <v>32</v>
      </c>
      <c r="I114" s="63" t="s">
        <v>33</v>
      </c>
      <c r="J114" s="63" t="s">
        <v>23</v>
      </c>
    </row>
    <row r="115" spans="1:10" x14ac:dyDescent="0.2">
      <c r="A115" s="63" t="s">
        <v>237</v>
      </c>
      <c r="B115" s="63" t="s">
        <v>292</v>
      </c>
      <c r="C115" s="63" t="s">
        <v>293</v>
      </c>
      <c r="D115" s="63" t="s">
        <v>34</v>
      </c>
      <c r="E115" s="148">
        <v>40840</v>
      </c>
      <c r="F115" s="148">
        <v>40848</v>
      </c>
      <c r="G115" s="63">
        <v>8</v>
      </c>
      <c r="H115" s="63" t="s">
        <v>32</v>
      </c>
      <c r="I115" s="63" t="s">
        <v>1039</v>
      </c>
      <c r="J115" s="63" t="s">
        <v>23</v>
      </c>
    </row>
    <row r="116" spans="1:10" x14ac:dyDescent="0.2">
      <c r="A116" s="63" t="s">
        <v>237</v>
      </c>
      <c r="B116" s="63" t="s">
        <v>294</v>
      </c>
      <c r="C116" s="63" t="s">
        <v>1081</v>
      </c>
      <c r="D116" s="63" t="s">
        <v>34</v>
      </c>
      <c r="E116" s="148">
        <v>40589</v>
      </c>
      <c r="F116" s="148">
        <v>40591</v>
      </c>
      <c r="G116" s="63">
        <v>2</v>
      </c>
      <c r="H116" s="63" t="s">
        <v>32</v>
      </c>
      <c r="I116" s="63" t="s">
        <v>33</v>
      </c>
      <c r="J116" s="63" t="s">
        <v>23</v>
      </c>
    </row>
    <row r="117" spans="1:10" ht="18" x14ac:dyDescent="0.2">
      <c r="A117" s="63" t="s">
        <v>237</v>
      </c>
      <c r="B117" s="63" t="s">
        <v>294</v>
      </c>
      <c r="C117" s="63" t="s">
        <v>1081</v>
      </c>
      <c r="D117" s="63" t="s">
        <v>34</v>
      </c>
      <c r="E117" s="148">
        <v>40597</v>
      </c>
      <c r="F117" s="148">
        <v>40598</v>
      </c>
      <c r="G117" s="63">
        <v>1</v>
      </c>
      <c r="H117" s="63" t="s">
        <v>32</v>
      </c>
      <c r="I117" s="63" t="s">
        <v>1110</v>
      </c>
      <c r="J117" s="63" t="s">
        <v>23</v>
      </c>
    </row>
    <row r="118" spans="1:10" x14ac:dyDescent="0.2">
      <c r="A118" s="63" t="s">
        <v>237</v>
      </c>
      <c r="B118" s="63" t="s">
        <v>294</v>
      </c>
      <c r="C118" s="63" t="s">
        <v>1081</v>
      </c>
      <c r="D118" s="63" t="s">
        <v>34</v>
      </c>
      <c r="E118" s="148">
        <v>40600</v>
      </c>
      <c r="F118" s="148">
        <v>40603</v>
      </c>
      <c r="G118" s="63">
        <v>3</v>
      </c>
      <c r="H118" s="63" t="s">
        <v>32</v>
      </c>
      <c r="I118" s="63" t="s">
        <v>1111</v>
      </c>
      <c r="J118" s="63" t="s">
        <v>23</v>
      </c>
    </row>
    <row r="119" spans="1:10" x14ac:dyDescent="0.2">
      <c r="A119" s="63" t="s">
        <v>237</v>
      </c>
      <c r="B119" s="63" t="s">
        <v>294</v>
      </c>
      <c r="C119" s="63" t="s">
        <v>1081</v>
      </c>
      <c r="D119" s="63" t="s">
        <v>34</v>
      </c>
      <c r="E119" s="148">
        <v>40614</v>
      </c>
      <c r="F119" s="148">
        <v>40617</v>
      </c>
      <c r="G119" s="63">
        <v>3</v>
      </c>
      <c r="H119" s="63" t="s">
        <v>32</v>
      </c>
      <c r="I119" s="63" t="s">
        <v>33</v>
      </c>
      <c r="J119" s="63" t="s">
        <v>23</v>
      </c>
    </row>
    <row r="120" spans="1:10" x14ac:dyDescent="0.2">
      <c r="A120" s="63" t="s">
        <v>237</v>
      </c>
      <c r="B120" s="63" t="s">
        <v>294</v>
      </c>
      <c r="C120" s="63" t="s">
        <v>1081</v>
      </c>
      <c r="D120" s="63" t="s">
        <v>34</v>
      </c>
      <c r="E120" s="148">
        <v>40620</v>
      </c>
      <c r="F120" s="148">
        <v>40621</v>
      </c>
      <c r="G120" s="63">
        <v>1</v>
      </c>
      <c r="H120" s="63" t="s">
        <v>32</v>
      </c>
      <c r="I120" s="63" t="s">
        <v>33</v>
      </c>
      <c r="J120" s="63" t="s">
        <v>23</v>
      </c>
    </row>
    <row r="121" spans="1:10" x14ac:dyDescent="0.2">
      <c r="A121" s="63" t="s">
        <v>237</v>
      </c>
      <c r="B121" s="63" t="s">
        <v>294</v>
      </c>
      <c r="C121" s="63" t="s">
        <v>1081</v>
      </c>
      <c r="D121" s="63" t="s">
        <v>34</v>
      </c>
      <c r="E121" s="148">
        <v>40624</v>
      </c>
      <c r="F121" s="148">
        <v>40625</v>
      </c>
      <c r="G121" s="63">
        <v>1</v>
      </c>
      <c r="H121" s="63" t="s">
        <v>32</v>
      </c>
      <c r="I121" s="63" t="s">
        <v>1111</v>
      </c>
      <c r="J121" s="63" t="s">
        <v>23</v>
      </c>
    </row>
    <row r="122" spans="1:10" x14ac:dyDescent="0.2">
      <c r="A122" s="63" t="s">
        <v>237</v>
      </c>
      <c r="B122" s="63" t="s">
        <v>294</v>
      </c>
      <c r="C122" s="63" t="s">
        <v>1081</v>
      </c>
      <c r="D122" s="63" t="s">
        <v>34</v>
      </c>
      <c r="E122" s="148">
        <v>40626</v>
      </c>
      <c r="F122" s="148">
        <v>40627</v>
      </c>
      <c r="G122" s="63">
        <v>1</v>
      </c>
      <c r="H122" s="63" t="s">
        <v>32</v>
      </c>
      <c r="I122" s="63" t="s">
        <v>33</v>
      </c>
      <c r="J122" s="63" t="s">
        <v>23</v>
      </c>
    </row>
    <row r="123" spans="1:10" x14ac:dyDescent="0.2">
      <c r="A123" s="63" t="s">
        <v>237</v>
      </c>
      <c r="B123" s="63" t="s">
        <v>294</v>
      </c>
      <c r="C123" s="63" t="s">
        <v>1081</v>
      </c>
      <c r="D123" s="63" t="s">
        <v>34</v>
      </c>
      <c r="E123" s="148">
        <v>40703</v>
      </c>
      <c r="F123" s="148">
        <v>40704</v>
      </c>
      <c r="G123" s="63">
        <v>1</v>
      </c>
      <c r="H123" s="63" t="s">
        <v>32</v>
      </c>
      <c r="I123" s="63" t="s">
        <v>33</v>
      </c>
      <c r="J123" s="63" t="s">
        <v>23</v>
      </c>
    </row>
    <row r="124" spans="1:10" x14ac:dyDescent="0.2">
      <c r="A124" s="63" t="s">
        <v>237</v>
      </c>
      <c r="B124" s="63" t="s">
        <v>294</v>
      </c>
      <c r="C124" s="63" t="s">
        <v>1081</v>
      </c>
      <c r="D124" s="63" t="s">
        <v>34</v>
      </c>
      <c r="E124" s="148">
        <v>40758</v>
      </c>
      <c r="F124" s="148">
        <v>40759</v>
      </c>
      <c r="G124" s="63">
        <v>1</v>
      </c>
      <c r="H124" s="63" t="s">
        <v>32</v>
      </c>
      <c r="I124" s="63" t="s">
        <v>33</v>
      </c>
      <c r="J124" s="63" t="s">
        <v>23</v>
      </c>
    </row>
    <row r="125" spans="1:10" x14ac:dyDescent="0.2">
      <c r="A125" s="63" t="s">
        <v>237</v>
      </c>
      <c r="B125" s="63" t="s">
        <v>294</v>
      </c>
      <c r="C125" s="63" t="s">
        <v>1081</v>
      </c>
      <c r="D125" s="63" t="s">
        <v>34</v>
      </c>
      <c r="E125" s="148">
        <v>40785</v>
      </c>
      <c r="F125" s="148">
        <v>40786</v>
      </c>
      <c r="G125" s="63">
        <v>1</v>
      </c>
      <c r="H125" s="63" t="s">
        <v>32</v>
      </c>
      <c r="I125" s="63" t="s">
        <v>1038</v>
      </c>
      <c r="J125" s="63" t="s">
        <v>23</v>
      </c>
    </row>
    <row r="126" spans="1:10" x14ac:dyDescent="0.2">
      <c r="A126" s="63" t="s">
        <v>237</v>
      </c>
      <c r="B126" s="63" t="s">
        <v>294</v>
      </c>
      <c r="C126" s="63" t="s">
        <v>1081</v>
      </c>
      <c r="D126" s="63" t="s">
        <v>34</v>
      </c>
      <c r="E126" s="148">
        <v>40796</v>
      </c>
      <c r="F126" s="148">
        <v>40799</v>
      </c>
      <c r="G126" s="63">
        <v>3</v>
      </c>
      <c r="H126" s="63" t="s">
        <v>32</v>
      </c>
      <c r="I126" s="63" t="s">
        <v>1038</v>
      </c>
      <c r="J126" s="63" t="s">
        <v>23</v>
      </c>
    </row>
    <row r="127" spans="1:10" x14ac:dyDescent="0.2">
      <c r="A127" s="63" t="s">
        <v>237</v>
      </c>
      <c r="B127" s="63" t="s">
        <v>294</v>
      </c>
      <c r="C127" s="63" t="s">
        <v>1081</v>
      </c>
      <c r="D127" s="63" t="s">
        <v>34</v>
      </c>
      <c r="E127" s="148">
        <v>40807</v>
      </c>
      <c r="F127" s="148">
        <v>40809</v>
      </c>
      <c r="G127" s="63">
        <v>2</v>
      </c>
      <c r="H127" s="63" t="s">
        <v>32</v>
      </c>
      <c r="I127" s="63" t="s">
        <v>1026</v>
      </c>
      <c r="J127" s="63" t="s">
        <v>23</v>
      </c>
    </row>
    <row r="128" spans="1:10" x14ac:dyDescent="0.2">
      <c r="A128" s="63" t="s">
        <v>237</v>
      </c>
      <c r="B128" s="63" t="s">
        <v>294</v>
      </c>
      <c r="C128" s="63" t="s">
        <v>1081</v>
      </c>
      <c r="D128" s="63" t="s">
        <v>34</v>
      </c>
      <c r="E128" s="148">
        <v>40815</v>
      </c>
      <c r="F128" s="148">
        <v>40816</v>
      </c>
      <c r="G128" s="63">
        <v>1</v>
      </c>
      <c r="H128" s="63" t="s">
        <v>32</v>
      </c>
      <c r="I128" s="63" t="s">
        <v>33</v>
      </c>
      <c r="J128" s="63" t="s">
        <v>23</v>
      </c>
    </row>
    <row r="129" spans="1:10" x14ac:dyDescent="0.2">
      <c r="A129" s="63" t="s">
        <v>237</v>
      </c>
      <c r="B129" s="63" t="s">
        <v>294</v>
      </c>
      <c r="C129" s="63" t="s">
        <v>1081</v>
      </c>
      <c r="D129" s="63" t="s">
        <v>34</v>
      </c>
      <c r="E129" s="148">
        <v>40821</v>
      </c>
      <c r="F129" s="148">
        <v>40824</v>
      </c>
      <c r="G129" s="63">
        <v>3</v>
      </c>
      <c r="H129" s="63" t="s">
        <v>32</v>
      </c>
      <c r="I129" s="63" t="s">
        <v>33</v>
      </c>
      <c r="J129" s="63" t="s">
        <v>23</v>
      </c>
    </row>
    <row r="130" spans="1:10" x14ac:dyDescent="0.2">
      <c r="A130" s="63" t="s">
        <v>237</v>
      </c>
      <c r="B130" s="63" t="s">
        <v>294</v>
      </c>
      <c r="C130" s="63" t="s">
        <v>1081</v>
      </c>
      <c r="D130" s="63" t="s">
        <v>34</v>
      </c>
      <c r="E130" s="148">
        <v>40829</v>
      </c>
      <c r="F130" s="148">
        <v>40830</v>
      </c>
      <c r="G130" s="63">
        <v>1</v>
      </c>
      <c r="H130" s="63" t="s">
        <v>32</v>
      </c>
      <c r="I130" s="63" t="s">
        <v>33</v>
      </c>
      <c r="J130" s="63" t="s">
        <v>23</v>
      </c>
    </row>
    <row r="131" spans="1:10" x14ac:dyDescent="0.2">
      <c r="A131" s="63" t="s">
        <v>237</v>
      </c>
      <c r="B131" s="63" t="s">
        <v>294</v>
      </c>
      <c r="C131" s="63" t="s">
        <v>1081</v>
      </c>
      <c r="D131" s="63" t="s">
        <v>34</v>
      </c>
      <c r="E131" s="148">
        <v>40835</v>
      </c>
      <c r="F131" s="148">
        <v>40837</v>
      </c>
      <c r="G131" s="63">
        <v>2</v>
      </c>
      <c r="H131" s="63" t="s">
        <v>32</v>
      </c>
      <c r="I131" s="63" t="s">
        <v>1041</v>
      </c>
      <c r="J131" s="63" t="s">
        <v>23</v>
      </c>
    </row>
    <row r="132" spans="1:10" x14ac:dyDescent="0.2">
      <c r="A132" s="63" t="s">
        <v>237</v>
      </c>
      <c r="B132" s="63" t="s">
        <v>294</v>
      </c>
      <c r="C132" s="63" t="s">
        <v>1081</v>
      </c>
      <c r="D132" s="63" t="s">
        <v>34</v>
      </c>
      <c r="E132" s="148">
        <v>40838</v>
      </c>
      <c r="F132" s="148">
        <v>40845</v>
      </c>
      <c r="G132" s="63">
        <v>7</v>
      </c>
      <c r="H132" s="63" t="s">
        <v>32</v>
      </c>
      <c r="I132" s="63" t="s">
        <v>1027</v>
      </c>
      <c r="J132" s="63" t="s">
        <v>23</v>
      </c>
    </row>
    <row r="133" spans="1:10" x14ac:dyDescent="0.2">
      <c r="A133" s="63" t="s">
        <v>237</v>
      </c>
      <c r="B133" s="63" t="s">
        <v>294</v>
      </c>
      <c r="C133" s="63" t="s">
        <v>1081</v>
      </c>
      <c r="D133" s="63" t="s">
        <v>34</v>
      </c>
      <c r="E133" s="148">
        <v>40850</v>
      </c>
      <c r="F133" s="148">
        <v>40863</v>
      </c>
      <c r="G133" s="63">
        <v>13</v>
      </c>
      <c r="H133" s="63" t="s">
        <v>32</v>
      </c>
      <c r="I133" s="63" t="s">
        <v>33</v>
      </c>
      <c r="J133" s="63" t="s">
        <v>23</v>
      </c>
    </row>
    <row r="134" spans="1:10" x14ac:dyDescent="0.2">
      <c r="A134" s="63" t="s">
        <v>237</v>
      </c>
      <c r="B134" s="63" t="s">
        <v>294</v>
      </c>
      <c r="C134" s="63" t="s">
        <v>1081</v>
      </c>
      <c r="D134" s="63" t="s">
        <v>34</v>
      </c>
      <c r="E134" s="148">
        <v>40871</v>
      </c>
      <c r="F134" s="148">
        <v>40872</v>
      </c>
      <c r="G134" s="63">
        <v>1</v>
      </c>
      <c r="H134" s="63" t="s">
        <v>32</v>
      </c>
      <c r="I134" s="63" t="s">
        <v>33</v>
      </c>
      <c r="J134" s="63" t="s">
        <v>23</v>
      </c>
    </row>
    <row r="135" spans="1:10" x14ac:dyDescent="0.2">
      <c r="A135" s="63" t="s">
        <v>237</v>
      </c>
      <c r="B135" s="63" t="s">
        <v>294</v>
      </c>
      <c r="C135" s="63" t="s">
        <v>1081</v>
      </c>
      <c r="D135" s="63" t="s">
        <v>34</v>
      </c>
      <c r="E135" s="148">
        <v>40898</v>
      </c>
      <c r="F135" s="148">
        <v>40900</v>
      </c>
      <c r="G135" s="63">
        <v>2</v>
      </c>
      <c r="H135" s="63" t="s">
        <v>32</v>
      </c>
      <c r="I135" s="63" t="s">
        <v>33</v>
      </c>
      <c r="J135" s="63" t="s">
        <v>23</v>
      </c>
    </row>
    <row r="136" spans="1:10" ht="18" x14ac:dyDescent="0.2">
      <c r="A136" s="63" t="s">
        <v>237</v>
      </c>
      <c r="B136" s="63" t="s">
        <v>250</v>
      </c>
      <c r="C136" s="63" t="s">
        <v>299</v>
      </c>
      <c r="D136" s="63" t="s">
        <v>34</v>
      </c>
      <c r="E136" s="148">
        <v>40585</v>
      </c>
      <c r="F136" s="148">
        <v>40593</v>
      </c>
      <c r="G136" s="63">
        <v>8</v>
      </c>
      <c r="H136" s="63" t="s">
        <v>32</v>
      </c>
      <c r="I136" s="63" t="s">
        <v>1112</v>
      </c>
      <c r="J136" s="63" t="s">
        <v>23</v>
      </c>
    </row>
    <row r="137" spans="1:10" x14ac:dyDescent="0.2">
      <c r="A137" s="63" t="s">
        <v>237</v>
      </c>
      <c r="B137" s="63" t="s">
        <v>250</v>
      </c>
      <c r="C137" s="63" t="s">
        <v>299</v>
      </c>
      <c r="D137" s="63" t="s">
        <v>34</v>
      </c>
      <c r="E137" s="148">
        <v>40598</v>
      </c>
      <c r="F137" s="148">
        <v>40600</v>
      </c>
      <c r="G137" s="63">
        <v>2</v>
      </c>
      <c r="H137" s="63" t="s">
        <v>32</v>
      </c>
      <c r="I137" s="63" t="s">
        <v>1114</v>
      </c>
      <c r="J137" s="63" t="s">
        <v>23</v>
      </c>
    </row>
    <row r="138" spans="1:10" x14ac:dyDescent="0.2">
      <c r="A138" s="63" t="s">
        <v>237</v>
      </c>
      <c r="B138" s="63" t="s">
        <v>250</v>
      </c>
      <c r="C138" s="63" t="s">
        <v>299</v>
      </c>
      <c r="D138" s="63" t="s">
        <v>34</v>
      </c>
      <c r="E138" s="148">
        <v>40610</v>
      </c>
      <c r="F138" s="148">
        <v>40611</v>
      </c>
      <c r="G138" s="63">
        <v>1</v>
      </c>
      <c r="H138" s="63" t="s">
        <v>32</v>
      </c>
      <c r="I138" s="63" t="s">
        <v>33</v>
      </c>
      <c r="J138" s="63" t="s">
        <v>23</v>
      </c>
    </row>
    <row r="139" spans="1:10" x14ac:dyDescent="0.2">
      <c r="A139" s="63" t="s">
        <v>237</v>
      </c>
      <c r="B139" s="63" t="s">
        <v>250</v>
      </c>
      <c r="C139" s="63" t="s">
        <v>299</v>
      </c>
      <c r="D139" s="63" t="s">
        <v>34</v>
      </c>
      <c r="E139" s="148">
        <v>40614</v>
      </c>
      <c r="F139" s="148">
        <v>40617</v>
      </c>
      <c r="G139" s="63">
        <v>3</v>
      </c>
      <c r="H139" s="63" t="s">
        <v>32</v>
      </c>
      <c r="I139" s="63" t="s">
        <v>33</v>
      </c>
      <c r="J139" s="63" t="s">
        <v>23</v>
      </c>
    </row>
    <row r="140" spans="1:10" x14ac:dyDescent="0.2">
      <c r="A140" s="63" t="s">
        <v>237</v>
      </c>
      <c r="B140" s="63" t="s">
        <v>250</v>
      </c>
      <c r="C140" s="63" t="s">
        <v>299</v>
      </c>
      <c r="D140" s="63" t="s">
        <v>34</v>
      </c>
      <c r="E140" s="148">
        <v>40618</v>
      </c>
      <c r="F140" s="148">
        <v>40621</v>
      </c>
      <c r="G140" s="63">
        <v>3</v>
      </c>
      <c r="H140" s="63" t="s">
        <v>32</v>
      </c>
      <c r="I140" s="63" t="s">
        <v>1021</v>
      </c>
      <c r="J140" s="63" t="s">
        <v>23</v>
      </c>
    </row>
    <row r="141" spans="1:10" ht="18" x14ac:dyDescent="0.2">
      <c r="A141" s="63" t="s">
        <v>237</v>
      </c>
      <c r="B141" s="63" t="s">
        <v>250</v>
      </c>
      <c r="C141" s="63" t="s">
        <v>299</v>
      </c>
      <c r="D141" s="63" t="s">
        <v>34</v>
      </c>
      <c r="E141" s="148">
        <v>40624</v>
      </c>
      <c r="F141" s="148">
        <v>40631</v>
      </c>
      <c r="G141" s="63">
        <v>7</v>
      </c>
      <c r="H141" s="63" t="s">
        <v>32</v>
      </c>
      <c r="I141" s="63" t="s">
        <v>1030</v>
      </c>
      <c r="J141" s="63" t="s">
        <v>23</v>
      </c>
    </row>
    <row r="142" spans="1:10" x14ac:dyDescent="0.2">
      <c r="A142" s="63" t="s">
        <v>237</v>
      </c>
      <c r="B142" s="63" t="s">
        <v>250</v>
      </c>
      <c r="C142" s="63" t="s">
        <v>299</v>
      </c>
      <c r="D142" s="63" t="s">
        <v>34</v>
      </c>
      <c r="E142" s="148">
        <v>40648</v>
      </c>
      <c r="F142" s="148">
        <v>40649</v>
      </c>
      <c r="G142" s="63">
        <v>1</v>
      </c>
      <c r="H142" s="63" t="s">
        <v>32</v>
      </c>
      <c r="I142" s="63" t="s">
        <v>33</v>
      </c>
      <c r="J142" s="63" t="s">
        <v>23</v>
      </c>
    </row>
    <row r="143" spans="1:10" x14ac:dyDescent="0.2">
      <c r="A143" s="63" t="s">
        <v>237</v>
      </c>
      <c r="B143" s="63" t="s">
        <v>250</v>
      </c>
      <c r="C143" s="63" t="s">
        <v>299</v>
      </c>
      <c r="D143" s="63" t="s">
        <v>34</v>
      </c>
      <c r="E143" s="148">
        <v>40652</v>
      </c>
      <c r="F143" s="148">
        <v>40659</v>
      </c>
      <c r="G143" s="63">
        <v>7</v>
      </c>
      <c r="H143" s="63" t="s">
        <v>32</v>
      </c>
      <c r="I143" s="63" t="s">
        <v>33</v>
      </c>
      <c r="J143" s="63" t="s">
        <v>23</v>
      </c>
    </row>
    <row r="144" spans="1:10" x14ac:dyDescent="0.2">
      <c r="A144" s="63" t="s">
        <v>237</v>
      </c>
      <c r="B144" s="63" t="s">
        <v>250</v>
      </c>
      <c r="C144" s="63" t="s">
        <v>299</v>
      </c>
      <c r="D144" s="63" t="s">
        <v>34</v>
      </c>
      <c r="E144" s="148">
        <v>40663</v>
      </c>
      <c r="F144" s="148">
        <v>40666</v>
      </c>
      <c r="G144" s="63">
        <v>3</v>
      </c>
      <c r="H144" s="63" t="s">
        <v>32</v>
      </c>
      <c r="I144" s="63" t="s">
        <v>33</v>
      </c>
      <c r="J144" s="63" t="s">
        <v>23</v>
      </c>
    </row>
    <row r="145" spans="1:10" x14ac:dyDescent="0.2">
      <c r="A145" s="63" t="s">
        <v>237</v>
      </c>
      <c r="B145" s="63" t="s">
        <v>250</v>
      </c>
      <c r="C145" s="63" t="s">
        <v>299</v>
      </c>
      <c r="D145" s="63" t="s">
        <v>34</v>
      </c>
      <c r="E145" s="148">
        <v>40668</v>
      </c>
      <c r="F145" s="148">
        <v>40673</v>
      </c>
      <c r="G145" s="63">
        <v>5</v>
      </c>
      <c r="H145" s="63" t="s">
        <v>32</v>
      </c>
      <c r="I145" s="63" t="s">
        <v>1027</v>
      </c>
      <c r="J145" s="63" t="s">
        <v>23</v>
      </c>
    </row>
    <row r="146" spans="1:10" x14ac:dyDescent="0.2">
      <c r="A146" s="63" t="s">
        <v>237</v>
      </c>
      <c r="B146" s="63" t="s">
        <v>250</v>
      </c>
      <c r="C146" s="63" t="s">
        <v>299</v>
      </c>
      <c r="D146" s="63" t="s">
        <v>34</v>
      </c>
      <c r="E146" s="148">
        <v>40677</v>
      </c>
      <c r="F146" s="148">
        <v>40687</v>
      </c>
      <c r="G146" s="63">
        <v>10</v>
      </c>
      <c r="H146" s="63" t="s">
        <v>32</v>
      </c>
      <c r="I146" s="63" t="s">
        <v>1027</v>
      </c>
      <c r="J146" s="63" t="s">
        <v>23</v>
      </c>
    </row>
    <row r="147" spans="1:10" x14ac:dyDescent="0.2">
      <c r="A147" s="63" t="s">
        <v>237</v>
      </c>
      <c r="B147" s="63" t="s">
        <v>250</v>
      </c>
      <c r="C147" s="63" t="s">
        <v>299</v>
      </c>
      <c r="D147" s="63" t="s">
        <v>34</v>
      </c>
      <c r="E147" s="148">
        <v>40687</v>
      </c>
      <c r="F147" s="148">
        <v>40688</v>
      </c>
      <c r="G147" s="63">
        <v>1</v>
      </c>
      <c r="H147" s="63" t="s">
        <v>32</v>
      </c>
      <c r="I147" s="63" t="s">
        <v>33</v>
      </c>
      <c r="J147" s="63" t="s">
        <v>23</v>
      </c>
    </row>
    <row r="148" spans="1:10" x14ac:dyDescent="0.2">
      <c r="A148" s="63" t="s">
        <v>237</v>
      </c>
      <c r="B148" s="63" t="s">
        <v>250</v>
      </c>
      <c r="C148" s="63" t="s">
        <v>299</v>
      </c>
      <c r="D148" s="63" t="s">
        <v>34</v>
      </c>
      <c r="E148" s="148">
        <v>40689</v>
      </c>
      <c r="F148" s="148">
        <v>40691</v>
      </c>
      <c r="G148" s="63">
        <v>2</v>
      </c>
      <c r="H148" s="63" t="s">
        <v>32</v>
      </c>
      <c r="I148" s="63" t="s">
        <v>33</v>
      </c>
      <c r="J148" s="63" t="s">
        <v>23</v>
      </c>
    </row>
    <row r="149" spans="1:10" x14ac:dyDescent="0.2">
      <c r="A149" s="63" t="s">
        <v>237</v>
      </c>
      <c r="B149" s="63" t="s">
        <v>250</v>
      </c>
      <c r="C149" s="63" t="s">
        <v>299</v>
      </c>
      <c r="D149" s="63" t="s">
        <v>34</v>
      </c>
      <c r="E149" s="148">
        <v>40695</v>
      </c>
      <c r="F149" s="148">
        <v>40701</v>
      </c>
      <c r="G149" s="63">
        <v>6</v>
      </c>
      <c r="H149" s="63" t="s">
        <v>32</v>
      </c>
      <c r="I149" s="63" t="s">
        <v>33</v>
      </c>
      <c r="J149" s="63" t="s">
        <v>23</v>
      </c>
    </row>
    <row r="150" spans="1:10" x14ac:dyDescent="0.2">
      <c r="A150" s="63" t="s">
        <v>237</v>
      </c>
      <c r="B150" s="63" t="s">
        <v>250</v>
      </c>
      <c r="C150" s="63" t="s">
        <v>299</v>
      </c>
      <c r="D150" s="63" t="s">
        <v>34</v>
      </c>
      <c r="E150" s="148">
        <v>40703</v>
      </c>
      <c r="F150" s="148">
        <v>40704</v>
      </c>
      <c r="G150" s="63">
        <v>1</v>
      </c>
      <c r="H150" s="63" t="s">
        <v>32</v>
      </c>
      <c r="I150" s="63" t="s">
        <v>1038</v>
      </c>
      <c r="J150" s="63" t="s">
        <v>23</v>
      </c>
    </row>
    <row r="151" spans="1:10" x14ac:dyDescent="0.2">
      <c r="A151" s="63" t="s">
        <v>237</v>
      </c>
      <c r="B151" s="63" t="s">
        <v>250</v>
      </c>
      <c r="C151" s="63" t="s">
        <v>299</v>
      </c>
      <c r="D151" s="63" t="s">
        <v>34</v>
      </c>
      <c r="E151" s="148">
        <v>40705</v>
      </c>
      <c r="F151" s="148">
        <v>40716</v>
      </c>
      <c r="G151" s="63">
        <v>11</v>
      </c>
      <c r="H151" s="63" t="s">
        <v>32</v>
      </c>
      <c r="I151" s="63" t="s">
        <v>1021</v>
      </c>
      <c r="J151" s="63" t="s">
        <v>23</v>
      </c>
    </row>
    <row r="152" spans="1:10" x14ac:dyDescent="0.2">
      <c r="A152" s="63" t="s">
        <v>237</v>
      </c>
      <c r="B152" s="63" t="s">
        <v>250</v>
      </c>
      <c r="C152" s="63" t="s">
        <v>299</v>
      </c>
      <c r="D152" s="63" t="s">
        <v>34</v>
      </c>
      <c r="E152" s="148">
        <v>40718</v>
      </c>
      <c r="F152" s="148">
        <v>40719</v>
      </c>
      <c r="G152" s="63">
        <v>1</v>
      </c>
      <c r="H152" s="63" t="s">
        <v>32</v>
      </c>
      <c r="I152" s="63" t="s">
        <v>1026</v>
      </c>
      <c r="J152" s="63" t="s">
        <v>23</v>
      </c>
    </row>
    <row r="153" spans="1:10" x14ac:dyDescent="0.2">
      <c r="A153" s="63" t="s">
        <v>237</v>
      </c>
      <c r="B153" s="63" t="s">
        <v>250</v>
      </c>
      <c r="C153" s="63" t="s">
        <v>299</v>
      </c>
      <c r="D153" s="63" t="s">
        <v>34</v>
      </c>
      <c r="E153" s="148">
        <v>40722</v>
      </c>
      <c r="F153" s="148">
        <v>40729</v>
      </c>
      <c r="G153" s="63">
        <v>7</v>
      </c>
      <c r="H153" s="63" t="s">
        <v>32</v>
      </c>
      <c r="I153" s="63" t="s">
        <v>33</v>
      </c>
      <c r="J153" s="63" t="s">
        <v>23</v>
      </c>
    </row>
    <row r="154" spans="1:10" x14ac:dyDescent="0.2">
      <c r="A154" s="63" t="s">
        <v>237</v>
      </c>
      <c r="B154" s="63" t="s">
        <v>250</v>
      </c>
      <c r="C154" s="63" t="s">
        <v>299</v>
      </c>
      <c r="D154" s="63" t="s">
        <v>34</v>
      </c>
      <c r="E154" s="148">
        <v>40733</v>
      </c>
      <c r="F154" s="148">
        <v>40743</v>
      </c>
      <c r="G154" s="63">
        <v>10</v>
      </c>
      <c r="H154" s="63" t="s">
        <v>32</v>
      </c>
      <c r="I154" s="63" t="s">
        <v>33</v>
      </c>
      <c r="J154" s="63" t="s">
        <v>23</v>
      </c>
    </row>
    <row r="155" spans="1:10" x14ac:dyDescent="0.2">
      <c r="A155" s="63" t="s">
        <v>237</v>
      </c>
      <c r="B155" s="63" t="s">
        <v>250</v>
      </c>
      <c r="C155" s="63" t="s">
        <v>299</v>
      </c>
      <c r="D155" s="63" t="s">
        <v>34</v>
      </c>
      <c r="E155" s="148">
        <v>40752</v>
      </c>
      <c r="F155" s="148">
        <v>40757</v>
      </c>
      <c r="G155" s="63">
        <v>5</v>
      </c>
      <c r="H155" s="63" t="s">
        <v>32</v>
      </c>
      <c r="I155" s="63" t="s">
        <v>1027</v>
      </c>
      <c r="J155" s="63" t="s">
        <v>23</v>
      </c>
    </row>
    <row r="156" spans="1:10" x14ac:dyDescent="0.2">
      <c r="A156" s="63" t="s">
        <v>237</v>
      </c>
      <c r="B156" s="63" t="s">
        <v>250</v>
      </c>
      <c r="C156" s="63" t="s">
        <v>299</v>
      </c>
      <c r="D156" s="63" t="s">
        <v>34</v>
      </c>
      <c r="E156" s="148">
        <v>40768</v>
      </c>
      <c r="F156" s="148">
        <v>40771</v>
      </c>
      <c r="G156" s="63">
        <v>3</v>
      </c>
      <c r="H156" s="63" t="s">
        <v>32</v>
      </c>
      <c r="I156" s="63" t="s">
        <v>1024</v>
      </c>
      <c r="J156" s="63" t="s">
        <v>23</v>
      </c>
    </row>
    <row r="157" spans="1:10" x14ac:dyDescent="0.2">
      <c r="A157" s="63" t="s">
        <v>237</v>
      </c>
      <c r="B157" s="63" t="s">
        <v>250</v>
      </c>
      <c r="C157" s="63" t="s">
        <v>299</v>
      </c>
      <c r="D157" s="63" t="s">
        <v>34</v>
      </c>
      <c r="E157" s="148">
        <v>40785</v>
      </c>
      <c r="F157" s="148">
        <v>40786</v>
      </c>
      <c r="G157" s="63">
        <v>1</v>
      </c>
      <c r="H157" s="63" t="s">
        <v>32</v>
      </c>
      <c r="I157" s="63" t="s">
        <v>1027</v>
      </c>
      <c r="J157" s="63" t="s">
        <v>23</v>
      </c>
    </row>
    <row r="158" spans="1:10" x14ac:dyDescent="0.2">
      <c r="A158" s="63" t="s">
        <v>237</v>
      </c>
      <c r="B158" s="63" t="s">
        <v>250</v>
      </c>
      <c r="C158" s="63" t="s">
        <v>299</v>
      </c>
      <c r="D158" s="63" t="s">
        <v>34</v>
      </c>
      <c r="E158" s="148">
        <v>40787</v>
      </c>
      <c r="F158" s="148">
        <v>40793</v>
      </c>
      <c r="G158" s="63">
        <v>6</v>
      </c>
      <c r="H158" s="63" t="s">
        <v>32</v>
      </c>
      <c r="I158" s="63" t="s">
        <v>1113</v>
      </c>
      <c r="J158" s="63" t="s">
        <v>23</v>
      </c>
    </row>
    <row r="159" spans="1:10" x14ac:dyDescent="0.2">
      <c r="A159" s="63" t="s">
        <v>237</v>
      </c>
      <c r="B159" s="63" t="s">
        <v>250</v>
      </c>
      <c r="C159" s="63" t="s">
        <v>299</v>
      </c>
      <c r="D159" s="63" t="s">
        <v>34</v>
      </c>
      <c r="E159" s="148">
        <v>40796</v>
      </c>
      <c r="F159" s="148">
        <v>40803</v>
      </c>
      <c r="G159" s="63">
        <v>7</v>
      </c>
      <c r="H159" s="63" t="s">
        <v>32</v>
      </c>
      <c r="I159" s="63" t="s">
        <v>1021</v>
      </c>
      <c r="J159" s="63" t="s">
        <v>23</v>
      </c>
    </row>
    <row r="160" spans="1:10" x14ac:dyDescent="0.2">
      <c r="A160" s="63" t="s">
        <v>237</v>
      </c>
      <c r="B160" s="63" t="s">
        <v>250</v>
      </c>
      <c r="C160" s="63" t="s">
        <v>299</v>
      </c>
      <c r="D160" s="63" t="s">
        <v>34</v>
      </c>
      <c r="E160" s="148">
        <v>40807</v>
      </c>
      <c r="F160" s="148">
        <v>40809</v>
      </c>
      <c r="G160" s="63">
        <v>2</v>
      </c>
      <c r="H160" s="63" t="s">
        <v>32</v>
      </c>
      <c r="I160" s="63" t="s">
        <v>33</v>
      </c>
      <c r="J160" s="63" t="s">
        <v>23</v>
      </c>
    </row>
    <row r="161" spans="1:10" x14ac:dyDescent="0.2">
      <c r="A161" s="63" t="s">
        <v>237</v>
      </c>
      <c r="B161" s="63" t="s">
        <v>250</v>
      </c>
      <c r="C161" s="63" t="s">
        <v>299</v>
      </c>
      <c r="D161" s="63" t="s">
        <v>34</v>
      </c>
      <c r="E161" s="148">
        <v>40809</v>
      </c>
      <c r="F161" s="148">
        <v>40810</v>
      </c>
      <c r="G161" s="63">
        <v>1</v>
      </c>
      <c r="H161" s="63" t="s">
        <v>32</v>
      </c>
      <c r="I161" s="63" t="s">
        <v>33</v>
      </c>
      <c r="J161" s="63" t="s">
        <v>23</v>
      </c>
    </row>
    <row r="162" spans="1:10" x14ac:dyDescent="0.2">
      <c r="A162" s="63" t="s">
        <v>237</v>
      </c>
      <c r="B162" s="63" t="s">
        <v>250</v>
      </c>
      <c r="C162" s="63" t="s">
        <v>299</v>
      </c>
      <c r="D162" s="63" t="s">
        <v>34</v>
      </c>
      <c r="E162" s="148">
        <v>40813</v>
      </c>
      <c r="F162" s="148">
        <v>40815</v>
      </c>
      <c r="G162" s="63">
        <v>2</v>
      </c>
      <c r="H162" s="63" t="s">
        <v>32</v>
      </c>
      <c r="I162" s="63" t="s">
        <v>33</v>
      </c>
      <c r="J162" s="63" t="s">
        <v>23</v>
      </c>
    </row>
    <row r="163" spans="1:10" x14ac:dyDescent="0.2">
      <c r="A163" s="63" t="s">
        <v>237</v>
      </c>
      <c r="B163" s="63" t="s">
        <v>250</v>
      </c>
      <c r="C163" s="63" t="s">
        <v>299</v>
      </c>
      <c r="D163" s="63" t="s">
        <v>34</v>
      </c>
      <c r="E163" s="148">
        <v>40816</v>
      </c>
      <c r="F163" s="148">
        <v>40817</v>
      </c>
      <c r="G163" s="63">
        <v>1</v>
      </c>
      <c r="H163" s="63" t="s">
        <v>32</v>
      </c>
      <c r="I163" s="63" t="s">
        <v>33</v>
      </c>
      <c r="J163" s="63" t="s">
        <v>23</v>
      </c>
    </row>
    <row r="164" spans="1:10" x14ac:dyDescent="0.2">
      <c r="A164" s="63" t="s">
        <v>237</v>
      </c>
      <c r="B164" s="63" t="s">
        <v>250</v>
      </c>
      <c r="C164" s="63" t="s">
        <v>299</v>
      </c>
      <c r="D164" s="63" t="s">
        <v>34</v>
      </c>
      <c r="E164" s="148">
        <v>40821</v>
      </c>
      <c r="F164" s="148">
        <v>40822</v>
      </c>
      <c r="G164" s="63">
        <v>1</v>
      </c>
      <c r="H164" s="63" t="s">
        <v>32</v>
      </c>
      <c r="I164" s="63" t="s">
        <v>33</v>
      </c>
      <c r="J164" s="63" t="s">
        <v>23</v>
      </c>
    </row>
    <row r="165" spans="1:10" x14ac:dyDescent="0.2">
      <c r="A165" s="63" t="s">
        <v>237</v>
      </c>
      <c r="B165" s="63" t="s">
        <v>250</v>
      </c>
      <c r="C165" s="63" t="s">
        <v>299</v>
      </c>
      <c r="D165" s="63" t="s">
        <v>34</v>
      </c>
      <c r="E165" s="148">
        <v>40822</v>
      </c>
      <c r="F165" s="148">
        <v>40823</v>
      </c>
      <c r="G165" s="63">
        <v>1</v>
      </c>
      <c r="H165" s="63" t="s">
        <v>32</v>
      </c>
      <c r="I165" s="63" t="s">
        <v>33</v>
      </c>
      <c r="J165" s="63" t="s">
        <v>23</v>
      </c>
    </row>
    <row r="166" spans="1:10" x14ac:dyDescent="0.2">
      <c r="A166" s="63" t="s">
        <v>237</v>
      </c>
      <c r="B166" s="63" t="s">
        <v>250</v>
      </c>
      <c r="C166" s="63" t="s">
        <v>299</v>
      </c>
      <c r="D166" s="63" t="s">
        <v>34</v>
      </c>
      <c r="E166" s="148">
        <v>40824</v>
      </c>
      <c r="F166" s="148">
        <v>40827</v>
      </c>
      <c r="G166" s="63">
        <v>3</v>
      </c>
      <c r="H166" s="63" t="s">
        <v>32</v>
      </c>
      <c r="I166" s="63" t="s">
        <v>33</v>
      </c>
      <c r="J166" s="63" t="s">
        <v>23</v>
      </c>
    </row>
    <row r="167" spans="1:10" x14ac:dyDescent="0.2">
      <c r="A167" s="63" t="s">
        <v>237</v>
      </c>
      <c r="B167" s="63" t="s">
        <v>250</v>
      </c>
      <c r="C167" s="63" t="s">
        <v>299</v>
      </c>
      <c r="D167" s="63" t="s">
        <v>34</v>
      </c>
      <c r="E167" s="148">
        <v>40827</v>
      </c>
      <c r="F167" s="148">
        <v>40834</v>
      </c>
      <c r="G167" s="63">
        <v>7</v>
      </c>
      <c r="H167" s="63" t="s">
        <v>32</v>
      </c>
      <c r="I167" s="63" t="s">
        <v>33</v>
      </c>
      <c r="J167" s="63" t="s">
        <v>23</v>
      </c>
    </row>
    <row r="168" spans="1:10" x14ac:dyDescent="0.2">
      <c r="A168" s="63" t="s">
        <v>237</v>
      </c>
      <c r="B168" s="63" t="s">
        <v>250</v>
      </c>
      <c r="C168" s="63" t="s">
        <v>299</v>
      </c>
      <c r="D168" s="63" t="s">
        <v>34</v>
      </c>
      <c r="E168" s="148">
        <v>40845</v>
      </c>
      <c r="F168" s="148">
        <v>40848</v>
      </c>
      <c r="G168" s="63">
        <v>3</v>
      </c>
      <c r="H168" s="63" t="s">
        <v>32</v>
      </c>
      <c r="I168" s="63" t="s">
        <v>33</v>
      </c>
      <c r="J168" s="63" t="s">
        <v>23</v>
      </c>
    </row>
    <row r="169" spans="1:10" x14ac:dyDescent="0.2">
      <c r="A169" s="63" t="s">
        <v>237</v>
      </c>
      <c r="B169" s="63" t="s">
        <v>250</v>
      </c>
      <c r="C169" s="63" t="s">
        <v>299</v>
      </c>
      <c r="D169" s="63" t="s">
        <v>34</v>
      </c>
      <c r="E169" s="148">
        <v>40849</v>
      </c>
      <c r="F169" s="148">
        <v>40863</v>
      </c>
      <c r="G169" s="63">
        <v>14</v>
      </c>
      <c r="H169" s="63" t="s">
        <v>32</v>
      </c>
      <c r="I169" s="63" t="s">
        <v>1021</v>
      </c>
      <c r="J169" s="63" t="s">
        <v>23</v>
      </c>
    </row>
    <row r="170" spans="1:10" x14ac:dyDescent="0.2">
      <c r="A170" s="63" t="s">
        <v>237</v>
      </c>
      <c r="B170" s="63" t="s">
        <v>250</v>
      </c>
      <c r="C170" s="63" t="s">
        <v>299</v>
      </c>
      <c r="D170" s="63" t="s">
        <v>34</v>
      </c>
      <c r="E170" s="148">
        <v>40864</v>
      </c>
      <c r="F170" s="148">
        <v>40866</v>
      </c>
      <c r="G170" s="63">
        <v>2</v>
      </c>
      <c r="H170" s="63" t="s">
        <v>32</v>
      </c>
      <c r="I170" s="63" t="s">
        <v>33</v>
      </c>
      <c r="J170" s="63" t="s">
        <v>23</v>
      </c>
    </row>
    <row r="171" spans="1:10" x14ac:dyDescent="0.2">
      <c r="A171" s="63" t="s">
        <v>237</v>
      </c>
      <c r="B171" s="63" t="s">
        <v>250</v>
      </c>
      <c r="C171" s="63" t="s">
        <v>299</v>
      </c>
      <c r="D171" s="63" t="s">
        <v>34</v>
      </c>
      <c r="E171" s="148">
        <v>40871</v>
      </c>
      <c r="F171" s="148">
        <v>40873</v>
      </c>
      <c r="G171" s="63">
        <v>2</v>
      </c>
      <c r="H171" s="63" t="s">
        <v>32</v>
      </c>
      <c r="I171" s="63" t="s">
        <v>1021</v>
      </c>
      <c r="J171" s="63" t="s">
        <v>23</v>
      </c>
    </row>
    <row r="172" spans="1:10" x14ac:dyDescent="0.2">
      <c r="A172" s="63" t="s">
        <v>237</v>
      </c>
      <c r="B172" s="63" t="s">
        <v>250</v>
      </c>
      <c r="C172" s="63" t="s">
        <v>299</v>
      </c>
      <c r="D172" s="63" t="s">
        <v>34</v>
      </c>
      <c r="E172" s="148">
        <v>40873</v>
      </c>
      <c r="F172" s="148">
        <v>40876</v>
      </c>
      <c r="G172" s="63">
        <v>3</v>
      </c>
      <c r="H172" s="63" t="s">
        <v>32</v>
      </c>
      <c r="I172" s="63" t="s">
        <v>33</v>
      </c>
      <c r="J172" s="63" t="s">
        <v>23</v>
      </c>
    </row>
    <row r="173" spans="1:10" x14ac:dyDescent="0.2">
      <c r="A173" s="63" t="s">
        <v>237</v>
      </c>
      <c r="B173" s="63" t="s">
        <v>250</v>
      </c>
      <c r="C173" s="63" t="s">
        <v>299</v>
      </c>
      <c r="D173" s="63" t="s">
        <v>34</v>
      </c>
      <c r="E173" s="148">
        <v>40897</v>
      </c>
      <c r="F173" s="148">
        <v>40900</v>
      </c>
      <c r="G173" s="63">
        <v>3</v>
      </c>
      <c r="H173" s="63" t="s">
        <v>32</v>
      </c>
      <c r="I173" s="63" t="s">
        <v>1027</v>
      </c>
      <c r="J173" s="63" t="s">
        <v>23</v>
      </c>
    </row>
    <row r="174" spans="1:10" x14ac:dyDescent="0.2">
      <c r="A174" s="63" t="s">
        <v>237</v>
      </c>
      <c r="B174" s="63" t="s">
        <v>304</v>
      </c>
      <c r="C174" s="63" t="s">
        <v>305</v>
      </c>
      <c r="D174" s="63" t="s">
        <v>34</v>
      </c>
      <c r="E174" s="148">
        <v>40805</v>
      </c>
      <c r="F174" s="148">
        <v>40807</v>
      </c>
      <c r="G174" s="63">
        <v>2</v>
      </c>
      <c r="H174" s="63" t="s">
        <v>32</v>
      </c>
      <c r="I174" s="63" t="s">
        <v>1026</v>
      </c>
      <c r="J174" s="63" t="s">
        <v>23</v>
      </c>
    </row>
    <row r="175" spans="1:10" x14ac:dyDescent="0.2">
      <c r="A175" s="63" t="s">
        <v>237</v>
      </c>
      <c r="B175" s="63" t="s">
        <v>304</v>
      </c>
      <c r="C175" s="63" t="s">
        <v>305</v>
      </c>
      <c r="D175" s="63" t="s">
        <v>34</v>
      </c>
      <c r="E175" s="148">
        <v>40812</v>
      </c>
      <c r="F175" s="148">
        <v>40814</v>
      </c>
      <c r="G175" s="63">
        <v>2</v>
      </c>
      <c r="H175" s="63" t="s">
        <v>32</v>
      </c>
      <c r="I175" s="63" t="s">
        <v>33</v>
      </c>
      <c r="J175" s="63" t="s">
        <v>23</v>
      </c>
    </row>
    <row r="176" spans="1:10" x14ac:dyDescent="0.2">
      <c r="A176" s="63" t="s">
        <v>237</v>
      </c>
      <c r="B176" s="63" t="s">
        <v>308</v>
      </c>
      <c r="C176" s="63" t="s">
        <v>309</v>
      </c>
      <c r="D176" s="63" t="s">
        <v>34</v>
      </c>
      <c r="E176" s="148">
        <v>40579</v>
      </c>
      <c r="F176" s="148">
        <v>40582</v>
      </c>
      <c r="G176" s="63">
        <v>3</v>
      </c>
      <c r="H176" s="63" t="s">
        <v>32</v>
      </c>
      <c r="I176" s="63" t="s">
        <v>1026</v>
      </c>
      <c r="J176" s="63" t="s">
        <v>23</v>
      </c>
    </row>
    <row r="177" spans="1:10" x14ac:dyDescent="0.2">
      <c r="A177" s="63" t="s">
        <v>237</v>
      </c>
      <c r="B177" s="63" t="s">
        <v>308</v>
      </c>
      <c r="C177" s="63" t="s">
        <v>309</v>
      </c>
      <c r="D177" s="63" t="s">
        <v>34</v>
      </c>
      <c r="E177" s="148">
        <v>40585</v>
      </c>
      <c r="F177" s="148">
        <v>40592</v>
      </c>
      <c r="G177" s="63">
        <v>7</v>
      </c>
      <c r="H177" s="63" t="s">
        <v>32</v>
      </c>
      <c r="I177" s="63" t="s">
        <v>1026</v>
      </c>
      <c r="J177" s="63" t="s">
        <v>23</v>
      </c>
    </row>
    <row r="178" spans="1:10" x14ac:dyDescent="0.2">
      <c r="A178" s="63" t="s">
        <v>237</v>
      </c>
      <c r="B178" s="63" t="s">
        <v>308</v>
      </c>
      <c r="C178" s="63" t="s">
        <v>309</v>
      </c>
      <c r="D178" s="63" t="s">
        <v>34</v>
      </c>
      <c r="E178" s="148">
        <v>40593</v>
      </c>
      <c r="F178" s="148">
        <v>40596</v>
      </c>
      <c r="G178" s="63">
        <v>3</v>
      </c>
      <c r="H178" s="63" t="s">
        <v>32</v>
      </c>
      <c r="I178" s="63" t="s">
        <v>33</v>
      </c>
      <c r="J178" s="63" t="s">
        <v>23</v>
      </c>
    </row>
    <row r="179" spans="1:10" x14ac:dyDescent="0.2">
      <c r="A179" s="63" t="s">
        <v>237</v>
      </c>
      <c r="B179" s="63" t="s">
        <v>308</v>
      </c>
      <c r="C179" s="63" t="s">
        <v>309</v>
      </c>
      <c r="D179" s="63" t="s">
        <v>34</v>
      </c>
      <c r="E179" s="148">
        <v>40600</v>
      </c>
      <c r="F179" s="148">
        <v>40603</v>
      </c>
      <c r="G179" s="63">
        <v>3</v>
      </c>
      <c r="H179" s="63" t="s">
        <v>32</v>
      </c>
      <c r="I179" s="63" t="s">
        <v>1032</v>
      </c>
      <c r="J179" s="63" t="s">
        <v>23</v>
      </c>
    </row>
    <row r="180" spans="1:10" x14ac:dyDescent="0.2">
      <c r="A180" s="63" t="s">
        <v>237</v>
      </c>
      <c r="B180" s="63" t="s">
        <v>308</v>
      </c>
      <c r="C180" s="63" t="s">
        <v>309</v>
      </c>
      <c r="D180" s="63" t="s">
        <v>34</v>
      </c>
      <c r="E180" s="148">
        <v>40605</v>
      </c>
      <c r="F180" s="148">
        <v>40606</v>
      </c>
      <c r="G180" s="63">
        <v>1</v>
      </c>
      <c r="H180" s="63" t="s">
        <v>32</v>
      </c>
      <c r="I180" s="63" t="s">
        <v>1097</v>
      </c>
      <c r="J180" s="63" t="s">
        <v>23</v>
      </c>
    </row>
    <row r="181" spans="1:10" x14ac:dyDescent="0.2">
      <c r="A181" s="63" t="s">
        <v>237</v>
      </c>
      <c r="B181" s="63" t="s">
        <v>308</v>
      </c>
      <c r="C181" s="63" t="s">
        <v>309</v>
      </c>
      <c r="D181" s="63" t="s">
        <v>34</v>
      </c>
      <c r="E181" s="148">
        <v>40632</v>
      </c>
      <c r="F181" s="148">
        <v>40633</v>
      </c>
      <c r="G181" s="63">
        <v>1</v>
      </c>
      <c r="H181" s="63" t="s">
        <v>32</v>
      </c>
      <c r="I181" s="63" t="s">
        <v>1026</v>
      </c>
      <c r="J181" s="63" t="s">
        <v>23</v>
      </c>
    </row>
    <row r="182" spans="1:10" x14ac:dyDescent="0.2">
      <c r="A182" s="63" t="s">
        <v>237</v>
      </c>
      <c r="B182" s="63" t="s">
        <v>308</v>
      </c>
      <c r="C182" s="63" t="s">
        <v>309</v>
      </c>
      <c r="D182" s="63" t="s">
        <v>34</v>
      </c>
      <c r="E182" s="148">
        <v>40668</v>
      </c>
      <c r="F182" s="148">
        <v>40669</v>
      </c>
      <c r="G182" s="63">
        <v>1</v>
      </c>
      <c r="H182" s="63" t="s">
        <v>32</v>
      </c>
      <c r="I182" s="63" t="s">
        <v>1026</v>
      </c>
      <c r="J182" s="63" t="s">
        <v>23</v>
      </c>
    </row>
    <row r="183" spans="1:10" x14ac:dyDescent="0.2">
      <c r="A183" s="63" t="s">
        <v>237</v>
      </c>
      <c r="B183" s="63" t="s">
        <v>308</v>
      </c>
      <c r="C183" s="63" t="s">
        <v>309</v>
      </c>
      <c r="D183" s="63" t="s">
        <v>34</v>
      </c>
      <c r="E183" s="148">
        <v>40694</v>
      </c>
      <c r="F183" s="148">
        <v>40696</v>
      </c>
      <c r="G183" s="63">
        <v>2</v>
      </c>
      <c r="H183" s="63" t="s">
        <v>32</v>
      </c>
      <c r="I183" s="63" t="s">
        <v>33</v>
      </c>
      <c r="J183" s="63" t="s">
        <v>23</v>
      </c>
    </row>
    <row r="184" spans="1:10" x14ac:dyDescent="0.2">
      <c r="A184" s="63" t="s">
        <v>237</v>
      </c>
      <c r="B184" s="63" t="s">
        <v>308</v>
      </c>
      <c r="C184" s="63" t="s">
        <v>309</v>
      </c>
      <c r="D184" s="63" t="s">
        <v>34</v>
      </c>
      <c r="E184" s="148">
        <v>40717</v>
      </c>
      <c r="F184" s="148">
        <v>40718</v>
      </c>
      <c r="G184" s="63">
        <v>1</v>
      </c>
      <c r="H184" s="63" t="s">
        <v>32</v>
      </c>
      <c r="I184" s="63" t="s">
        <v>1026</v>
      </c>
      <c r="J184" s="63" t="s">
        <v>23</v>
      </c>
    </row>
    <row r="185" spans="1:10" x14ac:dyDescent="0.2">
      <c r="A185" s="63" t="s">
        <v>237</v>
      </c>
      <c r="B185" s="63" t="s">
        <v>308</v>
      </c>
      <c r="C185" s="63" t="s">
        <v>309</v>
      </c>
      <c r="D185" s="63" t="s">
        <v>34</v>
      </c>
      <c r="E185" s="148">
        <v>40751</v>
      </c>
      <c r="F185" s="148">
        <v>40753</v>
      </c>
      <c r="G185" s="63">
        <v>2</v>
      </c>
      <c r="H185" s="63" t="s">
        <v>32</v>
      </c>
      <c r="I185" s="63" t="s">
        <v>33</v>
      </c>
      <c r="J185" s="63" t="s">
        <v>23</v>
      </c>
    </row>
    <row r="186" spans="1:10" x14ac:dyDescent="0.2">
      <c r="A186" s="63" t="s">
        <v>237</v>
      </c>
      <c r="B186" s="63" t="s">
        <v>308</v>
      </c>
      <c r="C186" s="63" t="s">
        <v>309</v>
      </c>
      <c r="D186" s="63" t="s">
        <v>34</v>
      </c>
      <c r="E186" s="148">
        <v>40754</v>
      </c>
      <c r="F186" s="148">
        <v>40757</v>
      </c>
      <c r="G186" s="63">
        <v>3</v>
      </c>
      <c r="H186" s="63" t="s">
        <v>32</v>
      </c>
      <c r="I186" s="63" t="s">
        <v>1026</v>
      </c>
      <c r="J186" s="63" t="s">
        <v>23</v>
      </c>
    </row>
    <row r="187" spans="1:10" x14ac:dyDescent="0.2">
      <c r="A187" s="63" t="s">
        <v>237</v>
      </c>
      <c r="B187" s="63" t="s">
        <v>308</v>
      </c>
      <c r="C187" s="63" t="s">
        <v>309</v>
      </c>
      <c r="D187" s="63" t="s">
        <v>34</v>
      </c>
      <c r="E187" s="148">
        <v>40784</v>
      </c>
      <c r="F187" s="148">
        <v>40786</v>
      </c>
      <c r="G187" s="63">
        <v>2</v>
      </c>
      <c r="H187" s="63" t="s">
        <v>32</v>
      </c>
      <c r="I187" s="63" t="s">
        <v>33</v>
      </c>
      <c r="J187" s="63" t="s">
        <v>23</v>
      </c>
    </row>
    <row r="188" spans="1:10" x14ac:dyDescent="0.2">
      <c r="A188" s="63" t="s">
        <v>237</v>
      </c>
      <c r="B188" s="63" t="s">
        <v>308</v>
      </c>
      <c r="C188" s="63" t="s">
        <v>309</v>
      </c>
      <c r="D188" s="63" t="s">
        <v>34</v>
      </c>
      <c r="E188" s="148">
        <v>40793</v>
      </c>
      <c r="F188" s="148">
        <v>40796</v>
      </c>
      <c r="G188" s="63">
        <v>3</v>
      </c>
      <c r="H188" s="63" t="s">
        <v>32</v>
      </c>
      <c r="I188" s="63" t="s">
        <v>33</v>
      </c>
      <c r="J188" s="63" t="s">
        <v>23</v>
      </c>
    </row>
    <row r="189" spans="1:10" x14ac:dyDescent="0.2">
      <c r="A189" s="63" t="s">
        <v>237</v>
      </c>
      <c r="B189" s="63" t="s">
        <v>308</v>
      </c>
      <c r="C189" s="63" t="s">
        <v>309</v>
      </c>
      <c r="D189" s="63" t="s">
        <v>34</v>
      </c>
      <c r="E189" s="148">
        <v>40799</v>
      </c>
      <c r="F189" s="148">
        <v>40802</v>
      </c>
      <c r="G189" s="63">
        <v>3</v>
      </c>
      <c r="H189" s="63" t="s">
        <v>32</v>
      </c>
      <c r="I189" s="63" t="s">
        <v>1039</v>
      </c>
      <c r="J189" s="63" t="s">
        <v>23</v>
      </c>
    </row>
    <row r="190" spans="1:10" x14ac:dyDescent="0.2">
      <c r="A190" s="63" t="s">
        <v>237</v>
      </c>
      <c r="B190" s="63" t="s">
        <v>308</v>
      </c>
      <c r="C190" s="63" t="s">
        <v>309</v>
      </c>
      <c r="D190" s="63" t="s">
        <v>34</v>
      </c>
      <c r="E190" s="148">
        <v>40820</v>
      </c>
      <c r="F190" s="148">
        <v>40821</v>
      </c>
      <c r="G190" s="63">
        <v>1</v>
      </c>
      <c r="H190" s="63" t="s">
        <v>32</v>
      </c>
      <c r="I190" s="63" t="s">
        <v>1098</v>
      </c>
      <c r="J190" s="63" t="s">
        <v>23</v>
      </c>
    </row>
    <row r="191" spans="1:10" x14ac:dyDescent="0.2">
      <c r="A191" s="63" t="s">
        <v>237</v>
      </c>
      <c r="B191" s="63" t="s">
        <v>308</v>
      </c>
      <c r="C191" s="63" t="s">
        <v>309</v>
      </c>
      <c r="D191" s="63" t="s">
        <v>34</v>
      </c>
      <c r="E191" s="148">
        <v>40822</v>
      </c>
      <c r="F191" s="148">
        <v>40823</v>
      </c>
      <c r="G191" s="63">
        <v>1</v>
      </c>
      <c r="H191" s="63" t="s">
        <v>32</v>
      </c>
      <c r="I191" s="63" t="s">
        <v>1027</v>
      </c>
      <c r="J191" s="63" t="s">
        <v>23</v>
      </c>
    </row>
    <row r="192" spans="1:10" x14ac:dyDescent="0.2">
      <c r="A192" s="63" t="s">
        <v>237</v>
      </c>
      <c r="B192" s="63" t="s">
        <v>308</v>
      </c>
      <c r="C192" s="63" t="s">
        <v>309</v>
      </c>
      <c r="D192" s="63" t="s">
        <v>34</v>
      </c>
      <c r="E192" s="148">
        <v>40827</v>
      </c>
      <c r="F192" s="148">
        <v>40834</v>
      </c>
      <c r="G192" s="63">
        <v>7</v>
      </c>
      <c r="H192" s="63" t="s">
        <v>32</v>
      </c>
      <c r="I192" s="63" t="s">
        <v>1039</v>
      </c>
      <c r="J192" s="63" t="s">
        <v>23</v>
      </c>
    </row>
    <row r="193" spans="1:10" x14ac:dyDescent="0.2">
      <c r="A193" s="63" t="s">
        <v>237</v>
      </c>
      <c r="B193" s="63" t="s">
        <v>308</v>
      </c>
      <c r="C193" s="63" t="s">
        <v>309</v>
      </c>
      <c r="D193" s="63" t="s">
        <v>34</v>
      </c>
      <c r="E193" s="148">
        <v>40838</v>
      </c>
      <c r="F193" s="148">
        <v>40848</v>
      </c>
      <c r="G193" s="63">
        <v>10</v>
      </c>
      <c r="H193" s="63" t="s">
        <v>32</v>
      </c>
      <c r="I193" s="63" t="s">
        <v>1039</v>
      </c>
      <c r="J193" s="63" t="s">
        <v>23</v>
      </c>
    </row>
    <row r="194" spans="1:10" x14ac:dyDescent="0.2">
      <c r="A194" s="63" t="s">
        <v>237</v>
      </c>
      <c r="B194" s="63" t="s">
        <v>308</v>
      </c>
      <c r="C194" s="63" t="s">
        <v>309</v>
      </c>
      <c r="D194" s="63" t="s">
        <v>34</v>
      </c>
      <c r="E194" s="148">
        <v>40872</v>
      </c>
      <c r="F194" s="148">
        <v>40873</v>
      </c>
      <c r="G194" s="63">
        <v>1</v>
      </c>
      <c r="H194" s="63" t="s">
        <v>32</v>
      </c>
      <c r="I194" s="63" t="s">
        <v>1039</v>
      </c>
      <c r="J194" s="63" t="s">
        <v>23</v>
      </c>
    </row>
    <row r="195" spans="1:10" x14ac:dyDescent="0.2">
      <c r="A195" s="63" t="s">
        <v>237</v>
      </c>
      <c r="B195" s="63" t="s">
        <v>308</v>
      </c>
      <c r="C195" s="63" t="s">
        <v>309</v>
      </c>
      <c r="D195" s="63" t="s">
        <v>34</v>
      </c>
      <c r="E195" s="148">
        <v>40883</v>
      </c>
      <c r="F195" s="148">
        <v>40884</v>
      </c>
      <c r="G195" s="63">
        <v>1</v>
      </c>
      <c r="H195" s="63" t="s">
        <v>32</v>
      </c>
      <c r="I195" s="63" t="s">
        <v>1026</v>
      </c>
      <c r="J195" s="63" t="s">
        <v>23</v>
      </c>
    </row>
    <row r="196" spans="1:10" x14ac:dyDescent="0.2">
      <c r="A196" s="63" t="s">
        <v>237</v>
      </c>
      <c r="B196" s="63" t="s">
        <v>308</v>
      </c>
      <c r="C196" s="63" t="s">
        <v>309</v>
      </c>
      <c r="D196" s="63" t="s">
        <v>34</v>
      </c>
      <c r="E196" s="148">
        <v>40897</v>
      </c>
      <c r="F196" s="148">
        <v>40898</v>
      </c>
      <c r="G196" s="63">
        <v>1</v>
      </c>
      <c r="H196" s="63" t="s">
        <v>32</v>
      </c>
      <c r="I196" s="63" t="s">
        <v>1040</v>
      </c>
      <c r="J196" s="63" t="s">
        <v>23</v>
      </c>
    </row>
    <row r="197" spans="1:10" x14ac:dyDescent="0.2">
      <c r="A197" s="63" t="s">
        <v>237</v>
      </c>
      <c r="B197" s="63" t="s">
        <v>308</v>
      </c>
      <c r="C197" s="63" t="s">
        <v>309</v>
      </c>
      <c r="D197" s="63" t="s">
        <v>34</v>
      </c>
      <c r="E197" s="148">
        <v>40901</v>
      </c>
      <c r="F197" s="148">
        <v>40904</v>
      </c>
      <c r="G197" s="63">
        <v>3</v>
      </c>
      <c r="H197" s="63" t="s">
        <v>32</v>
      </c>
      <c r="I197" s="63" t="s">
        <v>1026</v>
      </c>
      <c r="J197" s="63" t="s">
        <v>23</v>
      </c>
    </row>
    <row r="198" spans="1:10" x14ac:dyDescent="0.2">
      <c r="A198" s="63" t="s">
        <v>237</v>
      </c>
      <c r="B198" s="63" t="s">
        <v>1082</v>
      </c>
      <c r="C198" s="63" t="s">
        <v>1083</v>
      </c>
      <c r="D198" s="63" t="s">
        <v>34</v>
      </c>
      <c r="E198" s="148">
        <v>40581</v>
      </c>
      <c r="F198" s="148">
        <v>40583</v>
      </c>
      <c r="G198" s="63">
        <v>2</v>
      </c>
      <c r="H198" s="63" t="s">
        <v>32</v>
      </c>
      <c r="I198" s="63" t="s">
        <v>1026</v>
      </c>
      <c r="J198" s="63" t="s">
        <v>23</v>
      </c>
    </row>
    <row r="199" spans="1:10" x14ac:dyDescent="0.2">
      <c r="A199" s="63" t="s">
        <v>237</v>
      </c>
      <c r="B199" s="63" t="s">
        <v>1082</v>
      </c>
      <c r="C199" s="63" t="s">
        <v>1083</v>
      </c>
      <c r="D199" s="63" t="s">
        <v>34</v>
      </c>
      <c r="E199" s="148">
        <v>40889</v>
      </c>
      <c r="F199" s="148">
        <v>40891</v>
      </c>
      <c r="G199" s="63">
        <v>2</v>
      </c>
      <c r="H199" s="63" t="s">
        <v>32</v>
      </c>
      <c r="I199" s="63" t="s">
        <v>1032</v>
      </c>
      <c r="J199" s="63" t="s">
        <v>23</v>
      </c>
    </row>
    <row r="200" spans="1:10" x14ac:dyDescent="0.2">
      <c r="A200" s="63" t="s">
        <v>237</v>
      </c>
      <c r="B200" s="63" t="s">
        <v>314</v>
      </c>
      <c r="C200" s="63" t="s">
        <v>315</v>
      </c>
      <c r="D200" s="63" t="s">
        <v>34</v>
      </c>
      <c r="E200" s="148">
        <v>40575</v>
      </c>
      <c r="F200" s="148">
        <v>40576</v>
      </c>
      <c r="G200" s="63">
        <v>1</v>
      </c>
      <c r="H200" s="63" t="s">
        <v>32</v>
      </c>
      <c r="I200" s="63" t="s">
        <v>1022</v>
      </c>
      <c r="J200" s="63" t="s">
        <v>23</v>
      </c>
    </row>
    <row r="201" spans="1:10" x14ac:dyDescent="0.2">
      <c r="A201" s="63" t="s">
        <v>237</v>
      </c>
      <c r="B201" s="63" t="s">
        <v>314</v>
      </c>
      <c r="C201" s="63" t="s">
        <v>315</v>
      </c>
      <c r="D201" s="63" t="s">
        <v>34</v>
      </c>
      <c r="E201" s="148">
        <v>40584</v>
      </c>
      <c r="F201" s="148">
        <v>40585</v>
      </c>
      <c r="G201" s="63">
        <v>1</v>
      </c>
      <c r="H201" s="63" t="s">
        <v>32</v>
      </c>
      <c r="I201" s="63" t="s">
        <v>1037</v>
      </c>
      <c r="J201" s="63" t="s">
        <v>23</v>
      </c>
    </row>
    <row r="202" spans="1:10" ht="18" x14ac:dyDescent="0.2">
      <c r="A202" s="63" t="s">
        <v>237</v>
      </c>
      <c r="B202" s="63" t="s">
        <v>314</v>
      </c>
      <c r="C202" s="63" t="s">
        <v>315</v>
      </c>
      <c r="D202" s="63" t="s">
        <v>34</v>
      </c>
      <c r="E202" s="148">
        <v>40588</v>
      </c>
      <c r="F202" s="148">
        <v>40596</v>
      </c>
      <c r="G202" s="63">
        <v>8</v>
      </c>
      <c r="H202" s="63" t="s">
        <v>32</v>
      </c>
      <c r="I202" s="63" t="s">
        <v>1115</v>
      </c>
      <c r="J202" s="63" t="s">
        <v>23</v>
      </c>
    </row>
    <row r="203" spans="1:10" x14ac:dyDescent="0.2">
      <c r="A203" s="63" t="s">
        <v>237</v>
      </c>
      <c r="B203" s="63" t="s">
        <v>314</v>
      </c>
      <c r="C203" s="63" t="s">
        <v>315</v>
      </c>
      <c r="D203" s="63" t="s">
        <v>34</v>
      </c>
      <c r="E203" s="148">
        <v>40597</v>
      </c>
      <c r="F203" s="148">
        <v>40598</v>
      </c>
      <c r="G203" s="63">
        <v>1</v>
      </c>
      <c r="H203" s="63" t="s">
        <v>32</v>
      </c>
      <c r="I203" s="63" t="s">
        <v>1114</v>
      </c>
      <c r="J203" s="63" t="s">
        <v>23</v>
      </c>
    </row>
    <row r="204" spans="1:10" ht="18" x14ac:dyDescent="0.2">
      <c r="A204" s="63" t="s">
        <v>237</v>
      </c>
      <c r="B204" s="63" t="s">
        <v>314</v>
      </c>
      <c r="C204" s="63" t="s">
        <v>315</v>
      </c>
      <c r="D204" s="63" t="s">
        <v>34</v>
      </c>
      <c r="E204" s="148">
        <v>40600</v>
      </c>
      <c r="F204" s="148">
        <v>40603</v>
      </c>
      <c r="G204" s="63">
        <v>3</v>
      </c>
      <c r="H204" s="63" t="s">
        <v>32</v>
      </c>
      <c r="I204" s="63" t="s">
        <v>1115</v>
      </c>
      <c r="J204" s="63" t="s">
        <v>23</v>
      </c>
    </row>
    <row r="205" spans="1:10" x14ac:dyDescent="0.2">
      <c r="A205" s="63" t="s">
        <v>237</v>
      </c>
      <c r="B205" s="63" t="s">
        <v>314</v>
      </c>
      <c r="C205" s="63" t="s">
        <v>315</v>
      </c>
      <c r="D205" s="63" t="s">
        <v>34</v>
      </c>
      <c r="E205" s="148">
        <v>40604</v>
      </c>
      <c r="F205" s="148">
        <v>40606</v>
      </c>
      <c r="G205" s="63">
        <v>2</v>
      </c>
      <c r="H205" s="63" t="s">
        <v>32</v>
      </c>
      <c r="I205" s="63" t="s">
        <v>1040</v>
      </c>
      <c r="J205" s="63" t="s">
        <v>23</v>
      </c>
    </row>
    <row r="206" spans="1:10" x14ac:dyDescent="0.2">
      <c r="A206" s="63" t="s">
        <v>237</v>
      </c>
      <c r="B206" s="63" t="s">
        <v>314</v>
      </c>
      <c r="C206" s="63" t="s">
        <v>315</v>
      </c>
      <c r="D206" s="63" t="s">
        <v>34</v>
      </c>
      <c r="E206" s="148">
        <v>40610</v>
      </c>
      <c r="F206" s="148">
        <v>40611</v>
      </c>
      <c r="G206" s="63">
        <v>1</v>
      </c>
      <c r="H206" s="63" t="s">
        <v>32</v>
      </c>
      <c r="I206" s="63" t="s">
        <v>1023</v>
      </c>
      <c r="J206" s="63" t="s">
        <v>23</v>
      </c>
    </row>
    <row r="207" spans="1:10" x14ac:dyDescent="0.2">
      <c r="A207" s="63" t="s">
        <v>237</v>
      </c>
      <c r="B207" s="63" t="s">
        <v>314</v>
      </c>
      <c r="C207" s="63" t="s">
        <v>315</v>
      </c>
      <c r="D207" s="63" t="s">
        <v>34</v>
      </c>
      <c r="E207" s="148">
        <v>40618</v>
      </c>
      <c r="F207" s="148">
        <v>40626</v>
      </c>
      <c r="G207" s="63">
        <v>8</v>
      </c>
      <c r="H207" s="63" t="s">
        <v>32</v>
      </c>
      <c r="I207" s="63" t="s">
        <v>1022</v>
      </c>
      <c r="J207" s="63" t="s">
        <v>23</v>
      </c>
    </row>
    <row r="208" spans="1:10" ht="18" x14ac:dyDescent="0.2">
      <c r="A208" s="63" t="s">
        <v>237</v>
      </c>
      <c r="B208" s="63" t="s">
        <v>314</v>
      </c>
      <c r="C208" s="63" t="s">
        <v>315</v>
      </c>
      <c r="D208" s="63" t="s">
        <v>34</v>
      </c>
      <c r="E208" s="148">
        <v>40626</v>
      </c>
      <c r="F208" s="148">
        <v>40633</v>
      </c>
      <c r="G208" s="63">
        <v>7</v>
      </c>
      <c r="H208" s="63" t="s">
        <v>32</v>
      </c>
      <c r="I208" s="63" t="s">
        <v>1115</v>
      </c>
      <c r="J208" s="63" t="s">
        <v>23</v>
      </c>
    </row>
    <row r="209" spans="1:10" x14ac:dyDescent="0.2">
      <c r="A209" s="63" t="s">
        <v>237</v>
      </c>
      <c r="B209" s="63" t="s">
        <v>314</v>
      </c>
      <c r="C209" s="63" t="s">
        <v>315</v>
      </c>
      <c r="D209" s="63" t="s">
        <v>34</v>
      </c>
      <c r="E209" s="148">
        <v>40653</v>
      </c>
      <c r="F209" s="148">
        <v>40654</v>
      </c>
      <c r="G209" s="63">
        <v>1</v>
      </c>
      <c r="H209" s="63" t="s">
        <v>32</v>
      </c>
      <c r="I209" s="63" t="s">
        <v>1026</v>
      </c>
      <c r="J209" s="63" t="s">
        <v>23</v>
      </c>
    </row>
    <row r="210" spans="1:10" x14ac:dyDescent="0.2">
      <c r="A210" s="63" t="s">
        <v>237</v>
      </c>
      <c r="B210" s="63" t="s">
        <v>314</v>
      </c>
      <c r="C210" s="63" t="s">
        <v>315</v>
      </c>
      <c r="D210" s="63" t="s">
        <v>34</v>
      </c>
      <c r="E210" s="148">
        <v>40655</v>
      </c>
      <c r="F210" s="148">
        <v>40656</v>
      </c>
      <c r="G210" s="63">
        <v>1</v>
      </c>
      <c r="H210" s="63" t="s">
        <v>32</v>
      </c>
      <c r="I210" s="63" t="s">
        <v>33</v>
      </c>
      <c r="J210" s="63" t="s">
        <v>23</v>
      </c>
    </row>
    <row r="211" spans="1:10" x14ac:dyDescent="0.2">
      <c r="A211" s="63" t="s">
        <v>237</v>
      </c>
      <c r="B211" s="63" t="s">
        <v>314</v>
      </c>
      <c r="C211" s="63" t="s">
        <v>315</v>
      </c>
      <c r="D211" s="63" t="s">
        <v>34</v>
      </c>
      <c r="E211" s="148">
        <v>40659</v>
      </c>
      <c r="F211" s="148">
        <v>40660</v>
      </c>
      <c r="G211" s="63">
        <v>1</v>
      </c>
      <c r="H211" s="63" t="s">
        <v>32</v>
      </c>
      <c r="I211" s="63" t="s">
        <v>1023</v>
      </c>
      <c r="J211" s="63" t="s">
        <v>23</v>
      </c>
    </row>
    <row r="212" spans="1:10" x14ac:dyDescent="0.2">
      <c r="A212" s="63" t="s">
        <v>237</v>
      </c>
      <c r="B212" s="63" t="s">
        <v>314</v>
      </c>
      <c r="C212" s="63" t="s">
        <v>315</v>
      </c>
      <c r="D212" s="63" t="s">
        <v>34</v>
      </c>
      <c r="E212" s="148">
        <v>40661</v>
      </c>
      <c r="F212" s="148">
        <v>40662</v>
      </c>
      <c r="G212" s="63">
        <v>1</v>
      </c>
      <c r="H212" s="63" t="s">
        <v>32</v>
      </c>
      <c r="I212" s="63" t="s">
        <v>1026</v>
      </c>
      <c r="J212" s="63" t="s">
        <v>23</v>
      </c>
    </row>
    <row r="213" spans="1:10" x14ac:dyDescent="0.2">
      <c r="A213" s="63" t="s">
        <v>237</v>
      </c>
      <c r="B213" s="63" t="s">
        <v>314</v>
      </c>
      <c r="C213" s="63" t="s">
        <v>315</v>
      </c>
      <c r="D213" s="63" t="s">
        <v>34</v>
      </c>
      <c r="E213" s="148">
        <v>40668</v>
      </c>
      <c r="F213" s="148">
        <v>40669</v>
      </c>
      <c r="G213" s="63">
        <v>1</v>
      </c>
      <c r="H213" s="63" t="s">
        <v>32</v>
      </c>
      <c r="I213" s="63" t="s">
        <v>1026</v>
      </c>
      <c r="J213" s="63" t="s">
        <v>23</v>
      </c>
    </row>
    <row r="214" spans="1:10" x14ac:dyDescent="0.2">
      <c r="A214" s="63" t="s">
        <v>237</v>
      </c>
      <c r="B214" s="63" t="s">
        <v>314</v>
      </c>
      <c r="C214" s="63" t="s">
        <v>315</v>
      </c>
      <c r="D214" s="63" t="s">
        <v>34</v>
      </c>
      <c r="E214" s="148">
        <v>40688</v>
      </c>
      <c r="F214" s="148">
        <v>40696</v>
      </c>
      <c r="G214" s="63">
        <v>8</v>
      </c>
      <c r="H214" s="63" t="s">
        <v>32</v>
      </c>
      <c r="I214" s="63" t="s">
        <v>1113</v>
      </c>
      <c r="J214" s="63" t="s">
        <v>23</v>
      </c>
    </row>
    <row r="215" spans="1:10" x14ac:dyDescent="0.2">
      <c r="A215" s="63" t="s">
        <v>237</v>
      </c>
      <c r="B215" s="63" t="s">
        <v>314</v>
      </c>
      <c r="C215" s="63" t="s">
        <v>315</v>
      </c>
      <c r="D215" s="63" t="s">
        <v>34</v>
      </c>
      <c r="E215" s="148">
        <v>40697</v>
      </c>
      <c r="F215" s="148">
        <v>40698</v>
      </c>
      <c r="G215" s="63">
        <v>1</v>
      </c>
      <c r="H215" s="63" t="s">
        <v>32</v>
      </c>
      <c r="I215" s="63" t="s">
        <v>1023</v>
      </c>
      <c r="J215" s="63" t="s">
        <v>23</v>
      </c>
    </row>
    <row r="216" spans="1:10" x14ac:dyDescent="0.2">
      <c r="A216" s="63" t="s">
        <v>237</v>
      </c>
      <c r="B216" s="63" t="s">
        <v>314</v>
      </c>
      <c r="C216" s="63" t="s">
        <v>315</v>
      </c>
      <c r="D216" s="63" t="s">
        <v>34</v>
      </c>
      <c r="E216" s="148">
        <v>40704</v>
      </c>
      <c r="F216" s="148">
        <v>40708</v>
      </c>
      <c r="G216" s="63">
        <v>4</v>
      </c>
      <c r="H216" s="63" t="s">
        <v>32</v>
      </c>
      <c r="I216" s="63" t="s">
        <v>1026</v>
      </c>
      <c r="J216" s="63" t="s">
        <v>23</v>
      </c>
    </row>
    <row r="217" spans="1:10" x14ac:dyDescent="0.2">
      <c r="A217" s="63" t="s">
        <v>237</v>
      </c>
      <c r="B217" s="63" t="s">
        <v>314</v>
      </c>
      <c r="C217" s="63" t="s">
        <v>315</v>
      </c>
      <c r="D217" s="63" t="s">
        <v>34</v>
      </c>
      <c r="E217" s="148">
        <v>40716</v>
      </c>
      <c r="F217" s="148">
        <v>40718</v>
      </c>
      <c r="G217" s="63">
        <v>2</v>
      </c>
      <c r="H217" s="63" t="s">
        <v>32</v>
      </c>
      <c r="I217" s="63" t="s">
        <v>33</v>
      </c>
      <c r="J217" s="63" t="s">
        <v>23</v>
      </c>
    </row>
    <row r="218" spans="1:10" x14ac:dyDescent="0.2">
      <c r="A218" s="63" t="s">
        <v>237</v>
      </c>
      <c r="B218" s="63" t="s">
        <v>314</v>
      </c>
      <c r="C218" s="63" t="s">
        <v>315</v>
      </c>
      <c r="D218" s="63" t="s">
        <v>34</v>
      </c>
      <c r="E218" s="148">
        <v>40725</v>
      </c>
      <c r="F218" s="148">
        <v>40726</v>
      </c>
      <c r="G218" s="63">
        <v>1</v>
      </c>
      <c r="H218" s="63" t="s">
        <v>32</v>
      </c>
      <c r="I218" s="63" t="s">
        <v>1037</v>
      </c>
      <c r="J218" s="63" t="s">
        <v>23</v>
      </c>
    </row>
    <row r="219" spans="1:10" x14ac:dyDescent="0.2">
      <c r="A219" s="63" t="s">
        <v>237</v>
      </c>
      <c r="B219" s="63" t="s">
        <v>314</v>
      </c>
      <c r="C219" s="63" t="s">
        <v>315</v>
      </c>
      <c r="D219" s="63" t="s">
        <v>34</v>
      </c>
      <c r="E219" s="148">
        <v>40739</v>
      </c>
      <c r="F219" s="148">
        <v>40740</v>
      </c>
      <c r="G219" s="63">
        <v>1</v>
      </c>
      <c r="H219" s="63" t="s">
        <v>32</v>
      </c>
      <c r="I219" s="63" t="s">
        <v>33</v>
      </c>
      <c r="J219" s="63" t="s">
        <v>23</v>
      </c>
    </row>
    <row r="220" spans="1:10" x14ac:dyDescent="0.2">
      <c r="A220" s="63" t="s">
        <v>237</v>
      </c>
      <c r="B220" s="63" t="s">
        <v>314</v>
      </c>
      <c r="C220" s="63" t="s">
        <v>315</v>
      </c>
      <c r="D220" s="63" t="s">
        <v>34</v>
      </c>
      <c r="E220" s="148">
        <v>40745</v>
      </c>
      <c r="F220" s="148">
        <v>40746</v>
      </c>
      <c r="G220" s="63">
        <v>1</v>
      </c>
      <c r="H220" s="63" t="s">
        <v>32</v>
      </c>
      <c r="I220" s="63" t="s">
        <v>1026</v>
      </c>
      <c r="J220" s="63" t="s">
        <v>23</v>
      </c>
    </row>
    <row r="221" spans="1:10" x14ac:dyDescent="0.2">
      <c r="A221" s="63" t="s">
        <v>237</v>
      </c>
      <c r="B221" s="63" t="s">
        <v>314</v>
      </c>
      <c r="C221" s="63" t="s">
        <v>315</v>
      </c>
      <c r="D221" s="63" t="s">
        <v>34</v>
      </c>
      <c r="E221" s="148">
        <v>40757</v>
      </c>
      <c r="F221" s="148">
        <v>40761</v>
      </c>
      <c r="G221" s="63">
        <v>4</v>
      </c>
      <c r="H221" s="63" t="s">
        <v>32</v>
      </c>
      <c r="I221" s="63" t="s">
        <v>1022</v>
      </c>
      <c r="J221" s="63" t="s">
        <v>23</v>
      </c>
    </row>
    <row r="222" spans="1:10" x14ac:dyDescent="0.2">
      <c r="A222" s="63" t="s">
        <v>237</v>
      </c>
      <c r="B222" s="63" t="s">
        <v>314</v>
      </c>
      <c r="C222" s="63" t="s">
        <v>315</v>
      </c>
      <c r="D222" s="63" t="s">
        <v>34</v>
      </c>
      <c r="E222" s="148">
        <v>40767</v>
      </c>
      <c r="F222" s="148">
        <v>40768</v>
      </c>
      <c r="G222" s="63">
        <v>1</v>
      </c>
      <c r="H222" s="63" t="s">
        <v>32</v>
      </c>
      <c r="I222" s="63" t="s">
        <v>33</v>
      </c>
      <c r="J222" s="63" t="s">
        <v>23</v>
      </c>
    </row>
    <row r="223" spans="1:10" x14ac:dyDescent="0.2">
      <c r="A223" s="63" t="s">
        <v>237</v>
      </c>
      <c r="B223" s="63" t="s">
        <v>314</v>
      </c>
      <c r="C223" s="63" t="s">
        <v>315</v>
      </c>
      <c r="D223" s="63" t="s">
        <v>34</v>
      </c>
      <c r="E223" s="148">
        <v>40771</v>
      </c>
      <c r="F223" s="148">
        <v>40773</v>
      </c>
      <c r="G223" s="63">
        <v>2</v>
      </c>
      <c r="H223" s="63" t="s">
        <v>32</v>
      </c>
      <c r="I223" s="63" t="s">
        <v>1037</v>
      </c>
      <c r="J223" s="63" t="s">
        <v>23</v>
      </c>
    </row>
    <row r="224" spans="1:10" x14ac:dyDescent="0.2">
      <c r="A224" s="63" t="s">
        <v>237</v>
      </c>
      <c r="B224" s="63" t="s">
        <v>314</v>
      </c>
      <c r="C224" s="63" t="s">
        <v>315</v>
      </c>
      <c r="D224" s="63" t="s">
        <v>34</v>
      </c>
      <c r="E224" s="148">
        <v>40782</v>
      </c>
      <c r="F224" s="148">
        <v>40786</v>
      </c>
      <c r="G224" s="63">
        <v>4</v>
      </c>
      <c r="H224" s="63" t="s">
        <v>32</v>
      </c>
      <c r="I224" s="63" t="s">
        <v>33</v>
      </c>
      <c r="J224" s="63" t="s">
        <v>23</v>
      </c>
    </row>
    <row r="225" spans="1:10" x14ac:dyDescent="0.2">
      <c r="A225" s="63" t="s">
        <v>237</v>
      </c>
      <c r="B225" s="63" t="s">
        <v>314</v>
      </c>
      <c r="C225" s="63" t="s">
        <v>315</v>
      </c>
      <c r="D225" s="63" t="s">
        <v>34</v>
      </c>
      <c r="E225" s="148">
        <v>40786</v>
      </c>
      <c r="F225" s="148">
        <v>40787</v>
      </c>
      <c r="G225" s="63">
        <v>1</v>
      </c>
      <c r="H225" s="63" t="s">
        <v>32</v>
      </c>
      <c r="I225" s="63" t="s">
        <v>33</v>
      </c>
      <c r="J225" s="63" t="s">
        <v>23</v>
      </c>
    </row>
    <row r="226" spans="1:10" x14ac:dyDescent="0.2">
      <c r="A226" s="63" t="s">
        <v>237</v>
      </c>
      <c r="B226" s="63" t="s">
        <v>314</v>
      </c>
      <c r="C226" s="63" t="s">
        <v>315</v>
      </c>
      <c r="D226" s="63" t="s">
        <v>34</v>
      </c>
      <c r="E226" s="148">
        <v>40812</v>
      </c>
      <c r="F226" s="148">
        <v>40819</v>
      </c>
      <c r="G226" s="63">
        <v>7</v>
      </c>
      <c r="H226" s="63" t="s">
        <v>32</v>
      </c>
      <c r="I226" s="63" t="s">
        <v>33</v>
      </c>
      <c r="J226" s="63" t="s">
        <v>23</v>
      </c>
    </row>
    <row r="227" spans="1:10" ht="18" x14ac:dyDescent="0.2">
      <c r="A227" s="63" t="s">
        <v>237</v>
      </c>
      <c r="B227" s="63" t="s">
        <v>314</v>
      </c>
      <c r="C227" s="63" t="s">
        <v>315</v>
      </c>
      <c r="D227" s="63" t="s">
        <v>34</v>
      </c>
      <c r="E227" s="148">
        <v>40821</v>
      </c>
      <c r="F227" s="148">
        <v>40824</v>
      </c>
      <c r="G227" s="63">
        <v>3</v>
      </c>
      <c r="H227" s="63" t="s">
        <v>32</v>
      </c>
      <c r="I227" s="63" t="s">
        <v>1115</v>
      </c>
      <c r="J227" s="63" t="s">
        <v>23</v>
      </c>
    </row>
    <row r="228" spans="1:10" x14ac:dyDescent="0.2">
      <c r="A228" s="63" t="s">
        <v>237</v>
      </c>
      <c r="B228" s="63" t="s">
        <v>314</v>
      </c>
      <c r="C228" s="63" t="s">
        <v>315</v>
      </c>
      <c r="D228" s="63" t="s">
        <v>34</v>
      </c>
      <c r="E228" s="148">
        <v>40828</v>
      </c>
      <c r="F228" s="148">
        <v>40829</v>
      </c>
      <c r="G228" s="63">
        <v>1</v>
      </c>
      <c r="H228" s="63" t="s">
        <v>32</v>
      </c>
      <c r="I228" s="63" t="s">
        <v>33</v>
      </c>
      <c r="J228" s="63" t="s">
        <v>23</v>
      </c>
    </row>
    <row r="229" spans="1:10" ht="18" x14ac:dyDescent="0.2">
      <c r="A229" s="63" t="s">
        <v>237</v>
      </c>
      <c r="B229" s="63" t="s">
        <v>314</v>
      </c>
      <c r="C229" s="63" t="s">
        <v>315</v>
      </c>
      <c r="D229" s="63" t="s">
        <v>34</v>
      </c>
      <c r="E229" s="148">
        <v>40837</v>
      </c>
      <c r="F229" s="148">
        <v>40838</v>
      </c>
      <c r="G229" s="63">
        <v>1</v>
      </c>
      <c r="H229" s="63" t="s">
        <v>32</v>
      </c>
      <c r="I229" s="63" t="s">
        <v>1035</v>
      </c>
      <c r="J229" s="63" t="s">
        <v>23</v>
      </c>
    </row>
    <row r="230" spans="1:10" x14ac:dyDescent="0.2">
      <c r="A230" s="63" t="s">
        <v>237</v>
      </c>
      <c r="B230" s="63" t="s">
        <v>314</v>
      </c>
      <c r="C230" s="63" t="s">
        <v>315</v>
      </c>
      <c r="D230" s="63" t="s">
        <v>34</v>
      </c>
      <c r="E230" s="148">
        <v>40840</v>
      </c>
      <c r="F230" s="148">
        <v>40864</v>
      </c>
      <c r="G230" s="63">
        <v>24</v>
      </c>
      <c r="H230" s="63" t="s">
        <v>32</v>
      </c>
      <c r="I230" s="63" t="s">
        <v>1022</v>
      </c>
      <c r="J230" s="63" t="s">
        <v>23</v>
      </c>
    </row>
    <row r="231" spans="1:10" x14ac:dyDescent="0.2">
      <c r="A231" s="63" t="s">
        <v>237</v>
      </c>
      <c r="B231" s="63" t="s">
        <v>314</v>
      </c>
      <c r="C231" s="63" t="s">
        <v>315</v>
      </c>
      <c r="D231" s="63" t="s">
        <v>34</v>
      </c>
      <c r="E231" s="148">
        <v>40871</v>
      </c>
      <c r="F231" s="148">
        <v>40873</v>
      </c>
      <c r="G231" s="63">
        <v>2</v>
      </c>
      <c r="H231" s="63" t="s">
        <v>32</v>
      </c>
      <c r="I231" s="63" t="s">
        <v>1022</v>
      </c>
      <c r="J231" s="63" t="s">
        <v>23</v>
      </c>
    </row>
    <row r="232" spans="1:10" x14ac:dyDescent="0.2">
      <c r="A232" s="63" t="s">
        <v>237</v>
      </c>
      <c r="B232" s="63" t="s">
        <v>314</v>
      </c>
      <c r="C232" s="63" t="s">
        <v>315</v>
      </c>
      <c r="D232" s="63" t="s">
        <v>34</v>
      </c>
      <c r="E232" s="148">
        <v>40878</v>
      </c>
      <c r="F232" s="148">
        <v>40879</v>
      </c>
      <c r="G232" s="63">
        <v>1</v>
      </c>
      <c r="H232" s="63" t="s">
        <v>32</v>
      </c>
      <c r="I232" s="63" t="s">
        <v>1023</v>
      </c>
      <c r="J232" s="63" t="s">
        <v>23</v>
      </c>
    </row>
    <row r="233" spans="1:10" x14ac:dyDescent="0.2">
      <c r="A233" s="63" t="s">
        <v>237</v>
      </c>
      <c r="B233" s="63" t="s">
        <v>314</v>
      </c>
      <c r="C233" s="63" t="s">
        <v>315</v>
      </c>
      <c r="D233" s="63" t="s">
        <v>34</v>
      </c>
      <c r="E233" s="148">
        <v>40883</v>
      </c>
      <c r="F233" s="148">
        <v>40884</v>
      </c>
      <c r="G233" s="63">
        <v>1</v>
      </c>
      <c r="H233" s="63" t="s">
        <v>32</v>
      </c>
      <c r="I233" s="63" t="s">
        <v>33</v>
      </c>
      <c r="J233" s="63" t="s">
        <v>23</v>
      </c>
    </row>
    <row r="234" spans="1:10" x14ac:dyDescent="0.2">
      <c r="A234" s="63" t="s">
        <v>237</v>
      </c>
      <c r="B234" s="63" t="s">
        <v>314</v>
      </c>
      <c r="C234" s="63" t="s">
        <v>315</v>
      </c>
      <c r="D234" s="63" t="s">
        <v>34</v>
      </c>
      <c r="E234" s="148">
        <v>40885</v>
      </c>
      <c r="F234" s="148">
        <v>40886</v>
      </c>
      <c r="G234" s="63">
        <v>1</v>
      </c>
      <c r="H234" s="63" t="s">
        <v>32</v>
      </c>
      <c r="I234" s="63" t="s">
        <v>1023</v>
      </c>
      <c r="J234" s="63" t="s">
        <v>23</v>
      </c>
    </row>
    <row r="235" spans="1:10" x14ac:dyDescent="0.2">
      <c r="A235" s="63" t="s">
        <v>237</v>
      </c>
      <c r="B235" s="63" t="s">
        <v>314</v>
      </c>
      <c r="C235" s="63" t="s">
        <v>315</v>
      </c>
      <c r="D235" s="63" t="s">
        <v>34</v>
      </c>
      <c r="E235" s="148">
        <v>40886</v>
      </c>
      <c r="F235" s="148">
        <v>40893</v>
      </c>
      <c r="G235" s="63">
        <v>7</v>
      </c>
      <c r="H235" s="63" t="s">
        <v>32</v>
      </c>
      <c r="I235" s="63" t="s">
        <v>1022</v>
      </c>
      <c r="J235" s="63" t="s">
        <v>23</v>
      </c>
    </row>
    <row r="236" spans="1:10" x14ac:dyDescent="0.2">
      <c r="A236" s="63" t="s">
        <v>237</v>
      </c>
      <c r="B236" s="63" t="s">
        <v>314</v>
      </c>
      <c r="C236" s="63" t="s">
        <v>315</v>
      </c>
      <c r="D236" s="63" t="s">
        <v>34</v>
      </c>
      <c r="E236" s="148">
        <v>40897</v>
      </c>
      <c r="F236" s="148">
        <v>40904</v>
      </c>
      <c r="G236" s="63">
        <v>7</v>
      </c>
      <c r="H236" s="63" t="s">
        <v>32</v>
      </c>
      <c r="I236" s="63" t="s">
        <v>1022</v>
      </c>
      <c r="J236" s="63" t="s">
        <v>23</v>
      </c>
    </row>
    <row r="237" spans="1:10" x14ac:dyDescent="0.2">
      <c r="A237" s="63" t="s">
        <v>237</v>
      </c>
      <c r="B237" s="63" t="s">
        <v>324</v>
      </c>
      <c r="C237" s="63" t="s">
        <v>325</v>
      </c>
      <c r="D237" s="63" t="s">
        <v>34</v>
      </c>
      <c r="E237" s="148">
        <v>40813</v>
      </c>
      <c r="F237" s="148">
        <v>40820</v>
      </c>
      <c r="G237" s="63">
        <v>7</v>
      </c>
      <c r="H237" s="63" t="s">
        <v>32</v>
      </c>
      <c r="I237" s="63" t="s">
        <v>33</v>
      </c>
      <c r="J237" s="63" t="s">
        <v>23</v>
      </c>
    </row>
    <row r="238" spans="1:10" x14ac:dyDescent="0.2">
      <c r="A238" s="63" t="s">
        <v>237</v>
      </c>
      <c r="B238" s="63" t="s">
        <v>324</v>
      </c>
      <c r="C238" s="63" t="s">
        <v>325</v>
      </c>
      <c r="D238" s="63" t="s">
        <v>34</v>
      </c>
      <c r="E238" s="148">
        <v>40827</v>
      </c>
      <c r="F238" s="148">
        <v>40834</v>
      </c>
      <c r="G238" s="63">
        <v>7</v>
      </c>
      <c r="H238" s="63" t="s">
        <v>32</v>
      </c>
      <c r="I238" s="63" t="s">
        <v>33</v>
      </c>
      <c r="J238" s="63" t="s">
        <v>23</v>
      </c>
    </row>
    <row r="239" spans="1:10" x14ac:dyDescent="0.2">
      <c r="A239" s="63" t="s">
        <v>237</v>
      </c>
      <c r="B239" s="63" t="s">
        <v>324</v>
      </c>
      <c r="C239" s="63" t="s">
        <v>325</v>
      </c>
      <c r="D239" s="63" t="s">
        <v>34</v>
      </c>
      <c r="E239" s="148">
        <v>40841</v>
      </c>
      <c r="F239" s="148">
        <v>40848</v>
      </c>
      <c r="G239" s="63">
        <v>7</v>
      </c>
      <c r="H239" s="63" t="s">
        <v>32</v>
      </c>
      <c r="I239" s="63" t="s">
        <v>1098</v>
      </c>
      <c r="J239" s="63" t="s">
        <v>23</v>
      </c>
    </row>
    <row r="240" spans="1:10" x14ac:dyDescent="0.2">
      <c r="A240" s="63" t="s">
        <v>237</v>
      </c>
      <c r="B240" s="63" t="s">
        <v>328</v>
      </c>
      <c r="C240" s="63" t="s">
        <v>329</v>
      </c>
      <c r="D240" s="63" t="s">
        <v>34</v>
      </c>
      <c r="E240" s="148">
        <v>40603</v>
      </c>
      <c r="F240" s="148">
        <v>40610</v>
      </c>
      <c r="G240" s="63">
        <v>7</v>
      </c>
      <c r="H240" s="63" t="s">
        <v>32</v>
      </c>
      <c r="I240" s="63" t="s">
        <v>33</v>
      </c>
      <c r="J240" s="63" t="s">
        <v>23</v>
      </c>
    </row>
    <row r="241" spans="1:10" x14ac:dyDescent="0.2">
      <c r="A241" s="63" t="s">
        <v>237</v>
      </c>
      <c r="B241" s="63" t="s">
        <v>328</v>
      </c>
      <c r="C241" s="63" t="s">
        <v>329</v>
      </c>
      <c r="D241" s="63" t="s">
        <v>34</v>
      </c>
      <c r="E241" s="148">
        <v>40840</v>
      </c>
      <c r="F241" s="148">
        <v>40842</v>
      </c>
      <c r="G241" s="63">
        <v>2</v>
      </c>
      <c r="H241" s="63" t="s">
        <v>32</v>
      </c>
      <c r="I241" s="63" t="s">
        <v>33</v>
      </c>
      <c r="J241" s="63" t="s">
        <v>23</v>
      </c>
    </row>
    <row r="242" spans="1:10" x14ac:dyDescent="0.2">
      <c r="A242" s="63" t="s">
        <v>237</v>
      </c>
      <c r="B242" s="63" t="s">
        <v>328</v>
      </c>
      <c r="C242" s="63" t="s">
        <v>329</v>
      </c>
      <c r="D242" s="63" t="s">
        <v>34</v>
      </c>
      <c r="E242" s="148">
        <v>40883</v>
      </c>
      <c r="F242" s="148">
        <v>40897</v>
      </c>
      <c r="G242" s="63">
        <v>14</v>
      </c>
      <c r="H242" s="63" t="s">
        <v>32</v>
      </c>
      <c r="I242" s="63" t="s">
        <v>1026</v>
      </c>
      <c r="J242" s="63" t="s">
        <v>23</v>
      </c>
    </row>
    <row r="243" spans="1:10" ht="18" x14ac:dyDescent="0.2">
      <c r="A243" s="63" t="s">
        <v>237</v>
      </c>
      <c r="B243" s="63" t="s">
        <v>330</v>
      </c>
      <c r="C243" s="63" t="s">
        <v>331</v>
      </c>
      <c r="D243" s="63" t="s">
        <v>34</v>
      </c>
      <c r="E243" s="148">
        <v>40590</v>
      </c>
      <c r="F243" s="148">
        <v>40599</v>
      </c>
      <c r="G243" s="63">
        <v>9</v>
      </c>
      <c r="H243" s="63" t="s">
        <v>32</v>
      </c>
      <c r="I243" s="63" t="s">
        <v>1116</v>
      </c>
      <c r="J243" s="63" t="s">
        <v>23</v>
      </c>
    </row>
    <row r="244" spans="1:10" ht="18" x14ac:dyDescent="0.2">
      <c r="A244" s="63" t="s">
        <v>237</v>
      </c>
      <c r="B244" s="63" t="s">
        <v>330</v>
      </c>
      <c r="C244" s="63" t="s">
        <v>331</v>
      </c>
      <c r="D244" s="63" t="s">
        <v>34</v>
      </c>
      <c r="E244" s="148">
        <v>40600</v>
      </c>
      <c r="F244" s="148">
        <v>40603</v>
      </c>
      <c r="G244" s="63">
        <v>3</v>
      </c>
      <c r="H244" s="63" t="s">
        <v>32</v>
      </c>
      <c r="I244" s="63" t="s">
        <v>1036</v>
      </c>
      <c r="J244" s="63" t="s">
        <v>23</v>
      </c>
    </row>
    <row r="245" spans="1:10" x14ac:dyDescent="0.2">
      <c r="A245" s="63" t="s">
        <v>237</v>
      </c>
      <c r="B245" s="63" t="s">
        <v>330</v>
      </c>
      <c r="C245" s="63" t="s">
        <v>331</v>
      </c>
      <c r="D245" s="63" t="s">
        <v>34</v>
      </c>
      <c r="E245" s="148">
        <v>40605</v>
      </c>
      <c r="F245" s="148">
        <v>40606</v>
      </c>
      <c r="G245" s="63">
        <v>1</v>
      </c>
      <c r="H245" s="63" t="s">
        <v>32</v>
      </c>
      <c r="I245" s="63" t="s">
        <v>1117</v>
      </c>
      <c r="J245" s="63" t="s">
        <v>23</v>
      </c>
    </row>
    <row r="246" spans="1:10" ht="18" x14ac:dyDescent="0.2">
      <c r="A246" s="63" t="s">
        <v>237</v>
      </c>
      <c r="B246" s="63" t="s">
        <v>330</v>
      </c>
      <c r="C246" s="63" t="s">
        <v>331</v>
      </c>
      <c r="D246" s="63" t="s">
        <v>34</v>
      </c>
      <c r="E246" s="148">
        <v>40614</v>
      </c>
      <c r="F246" s="148">
        <v>40617</v>
      </c>
      <c r="G246" s="63">
        <v>3</v>
      </c>
      <c r="H246" s="63" t="s">
        <v>32</v>
      </c>
      <c r="I246" s="63" t="s">
        <v>1116</v>
      </c>
      <c r="J246" s="63" t="s">
        <v>23</v>
      </c>
    </row>
    <row r="247" spans="1:10" x14ac:dyDescent="0.2">
      <c r="A247" s="63" t="s">
        <v>237</v>
      </c>
      <c r="B247" s="63" t="s">
        <v>330</v>
      </c>
      <c r="C247" s="63" t="s">
        <v>331</v>
      </c>
      <c r="D247" s="63" t="s">
        <v>34</v>
      </c>
      <c r="E247" s="148">
        <v>40619</v>
      </c>
      <c r="F247" s="148">
        <v>40620</v>
      </c>
      <c r="G247" s="63">
        <v>1</v>
      </c>
      <c r="H247" s="63" t="s">
        <v>32</v>
      </c>
      <c r="I247" s="63" t="s">
        <v>1099</v>
      </c>
      <c r="J247" s="63" t="s">
        <v>23</v>
      </c>
    </row>
    <row r="248" spans="1:10" ht="18" x14ac:dyDescent="0.2">
      <c r="A248" s="63" t="s">
        <v>237</v>
      </c>
      <c r="B248" s="63" t="s">
        <v>330</v>
      </c>
      <c r="C248" s="63" t="s">
        <v>331</v>
      </c>
      <c r="D248" s="63" t="s">
        <v>34</v>
      </c>
      <c r="E248" s="148">
        <v>40624</v>
      </c>
      <c r="F248" s="148">
        <v>40632</v>
      </c>
      <c r="G248" s="63">
        <v>8</v>
      </c>
      <c r="H248" s="63" t="s">
        <v>32</v>
      </c>
      <c r="I248" s="63" t="s">
        <v>1116</v>
      </c>
      <c r="J248" s="63" t="s">
        <v>23</v>
      </c>
    </row>
    <row r="249" spans="1:10" x14ac:dyDescent="0.2">
      <c r="A249" s="63" t="s">
        <v>237</v>
      </c>
      <c r="B249" s="63" t="s">
        <v>330</v>
      </c>
      <c r="C249" s="63" t="s">
        <v>331</v>
      </c>
      <c r="D249" s="63" t="s">
        <v>34</v>
      </c>
      <c r="E249" s="148">
        <v>40633</v>
      </c>
      <c r="F249" s="148">
        <v>40635</v>
      </c>
      <c r="G249" s="63">
        <v>2</v>
      </c>
      <c r="H249" s="63" t="s">
        <v>32</v>
      </c>
      <c r="I249" s="63" t="s">
        <v>1099</v>
      </c>
      <c r="J249" s="63" t="s">
        <v>23</v>
      </c>
    </row>
    <row r="250" spans="1:10" ht="18" x14ac:dyDescent="0.2">
      <c r="A250" s="63" t="s">
        <v>237</v>
      </c>
      <c r="B250" s="63" t="s">
        <v>330</v>
      </c>
      <c r="C250" s="63" t="s">
        <v>331</v>
      </c>
      <c r="D250" s="63" t="s">
        <v>34</v>
      </c>
      <c r="E250" s="148">
        <v>40638</v>
      </c>
      <c r="F250" s="148">
        <v>40648</v>
      </c>
      <c r="G250" s="63">
        <v>10</v>
      </c>
      <c r="H250" s="63" t="s">
        <v>32</v>
      </c>
      <c r="I250" s="63" t="s">
        <v>1036</v>
      </c>
      <c r="J250" s="63" t="s">
        <v>23</v>
      </c>
    </row>
    <row r="251" spans="1:10" x14ac:dyDescent="0.2">
      <c r="A251" s="63" t="s">
        <v>237</v>
      </c>
      <c r="B251" s="63" t="s">
        <v>330</v>
      </c>
      <c r="C251" s="63" t="s">
        <v>331</v>
      </c>
      <c r="D251" s="63" t="s">
        <v>34</v>
      </c>
      <c r="E251" s="148">
        <v>40697</v>
      </c>
      <c r="F251" s="148">
        <v>40699</v>
      </c>
      <c r="G251" s="63">
        <v>2</v>
      </c>
      <c r="H251" s="63" t="s">
        <v>32</v>
      </c>
      <c r="I251" s="63" t="s">
        <v>1040</v>
      </c>
      <c r="J251" s="63" t="s">
        <v>23</v>
      </c>
    </row>
    <row r="252" spans="1:10" x14ac:dyDescent="0.2">
      <c r="A252" s="63" t="s">
        <v>237</v>
      </c>
      <c r="B252" s="63" t="s">
        <v>330</v>
      </c>
      <c r="C252" s="63" t="s">
        <v>331</v>
      </c>
      <c r="D252" s="63" t="s">
        <v>34</v>
      </c>
      <c r="E252" s="148">
        <v>40736</v>
      </c>
      <c r="F252" s="148">
        <v>40738</v>
      </c>
      <c r="G252" s="63">
        <v>2</v>
      </c>
      <c r="H252" s="63" t="s">
        <v>32</v>
      </c>
      <c r="I252" s="63" t="s">
        <v>33</v>
      </c>
      <c r="J252" s="63" t="s">
        <v>23</v>
      </c>
    </row>
    <row r="253" spans="1:10" x14ac:dyDescent="0.2">
      <c r="A253" s="63" t="s">
        <v>237</v>
      </c>
      <c r="B253" s="63" t="s">
        <v>330</v>
      </c>
      <c r="C253" s="63" t="s">
        <v>331</v>
      </c>
      <c r="D253" s="63" t="s">
        <v>34</v>
      </c>
      <c r="E253" s="148">
        <v>40757</v>
      </c>
      <c r="F253" s="148">
        <v>40758</v>
      </c>
      <c r="G253" s="63">
        <v>1</v>
      </c>
      <c r="H253" s="63" t="s">
        <v>32</v>
      </c>
      <c r="I253" s="63" t="s">
        <v>1099</v>
      </c>
      <c r="J253" s="63" t="s">
        <v>23</v>
      </c>
    </row>
    <row r="254" spans="1:10" x14ac:dyDescent="0.2">
      <c r="A254" s="63" t="s">
        <v>237</v>
      </c>
      <c r="B254" s="63" t="s">
        <v>330</v>
      </c>
      <c r="C254" s="63" t="s">
        <v>331</v>
      </c>
      <c r="D254" s="63" t="s">
        <v>34</v>
      </c>
      <c r="E254" s="148">
        <v>40784</v>
      </c>
      <c r="F254" s="148">
        <v>40786</v>
      </c>
      <c r="G254" s="63">
        <v>2</v>
      </c>
      <c r="H254" s="63" t="s">
        <v>32</v>
      </c>
      <c r="I254" s="63" t="s">
        <v>33</v>
      </c>
      <c r="J254" s="63" t="s">
        <v>23</v>
      </c>
    </row>
    <row r="255" spans="1:10" x14ac:dyDescent="0.2">
      <c r="A255" s="63" t="s">
        <v>237</v>
      </c>
      <c r="B255" s="63" t="s">
        <v>330</v>
      </c>
      <c r="C255" s="63" t="s">
        <v>331</v>
      </c>
      <c r="D255" s="63" t="s">
        <v>34</v>
      </c>
      <c r="E255" s="148">
        <v>40805</v>
      </c>
      <c r="F255" s="148">
        <v>40807</v>
      </c>
      <c r="G255" s="63">
        <v>2</v>
      </c>
      <c r="H255" s="63" t="s">
        <v>32</v>
      </c>
      <c r="I255" s="63" t="s">
        <v>33</v>
      </c>
      <c r="J255" s="63" t="s">
        <v>23</v>
      </c>
    </row>
    <row r="256" spans="1:10" x14ac:dyDescent="0.2">
      <c r="A256" s="63" t="s">
        <v>237</v>
      </c>
      <c r="B256" s="63" t="s">
        <v>330</v>
      </c>
      <c r="C256" s="63" t="s">
        <v>331</v>
      </c>
      <c r="D256" s="63" t="s">
        <v>34</v>
      </c>
      <c r="E256" s="148">
        <v>40813</v>
      </c>
      <c r="F256" s="148">
        <v>40814</v>
      </c>
      <c r="G256" s="63">
        <v>1</v>
      </c>
      <c r="H256" s="63" t="s">
        <v>32</v>
      </c>
      <c r="I256" s="63" t="s">
        <v>1098</v>
      </c>
      <c r="J256" s="63" t="s">
        <v>23</v>
      </c>
    </row>
    <row r="257" spans="1:10" ht="18" x14ac:dyDescent="0.2">
      <c r="A257" s="63" t="s">
        <v>237</v>
      </c>
      <c r="B257" s="63" t="s">
        <v>330</v>
      </c>
      <c r="C257" s="63" t="s">
        <v>331</v>
      </c>
      <c r="D257" s="63" t="s">
        <v>34</v>
      </c>
      <c r="E257" s="148">
        <v>40821</v>
      </c>
      <c r="F257" s="148">
        <v>40823</v>
      </c>
      <c r="G257" s="63">
        <v>2</v>
      </c>
      <c r="H257" s="63" t="s">
        <v>32</v>
      </c>
      <c r="I257" s="63" t="s">
        <v>1116</v>
      </c>
      <c r="J257" s="63" t="s">
        <v>23</v>
      </c>
    </row>
    <row r="258" spans="1:10" x14ac:dyDescent="0.2">
      <c r="A258" s="63" t="s">
        <v>237</v>
      </c>
      <c r="B258" s="63" t="s">
        <v>330</v>
      </c>
      <c r="C258" s="63" t="s">
        <v>331</v>
      </c>
      <c r="D258" s="63" t="s">
        <v>34</v>
      </c>
      <c r="E258" s="148">
        <v>40840</v>
      </c>
      <c r="F258" s="148">
        <v>40844</v>
      </c>
      <c r="G258" s="63">
        <v>4</v>
      </c>
      <c r="H258" s="63" t="s">
        <v>32</v>
      </c>
      <c r="I258" s="63" t="s">
        <v>33</v>
      </c>
      <c r="J258" s="63" t="s">
        <v>23</v>
      </c>
    </row>
    <row r="259" spans="1:10" x14ac:dyDescent="0.2">
      <c r="A259" s="63" t="s">
        <v>237</v>
      </c>
      <c r="B259" s="63" t="s">
        <v>330</v>
      </c>
      <c r="C259" s="63" t="s">
        <v>331</v>
      </c>
      <c r="D259" s="63" t="s">
        <v>34</v>
      </c>
      <c r="E259" s="148">
        <v>40872</v>
      </c>
      <c r="F259" s="148">
        <v>40873</v>
      </c>
      <c r="G259" s="63">
        <v>1</v>
      </c>
      <c r="H259" s="63" t="s">
        <v>32</v>
      </c>
      <c r="I259" s="63" t="s">
        <v>33</v>
      </c>
      <c r="J259" s="63" t="s">
        <v>23</v>
      </c>
    </row>
    <row r="260" spans="1:10" x14ac:dyDescent="0.2">
      <c r="A260" s="63" t="s">
        <v>237</v>
      </c>
      <c r="B260" s="63" t="s">
        <v>330</v>
      </c>
      <c r="C260" s="63" t="s">
        <v>331</v>
      </c>
      <c r="D260" s="63" t="s">
        <v>34</v>
      </c>
      <c r="E260" s="148">
        <v>40883</v>
      </c>
      <c r="F260" s="148">
        <v>40885</v>
      </c>
      <c r="G260" s="63">
        <v>2</v>
      </c>
      <c r="H260" s="63" t="s">
        <v>32</v>
      </c>
      <c r="I260" s="63" t="s">
        <v>1098</v>
      </c>
      <c r="J260" s="63" t="s">
        <v>23</v>
      </c>
    </row>
    <row r="261" spans="1:10" x14ac:dyDescent="0.2">
      <c r="A261" s="63" t="s">
        <v>237</v>
      </c>
      <c r="B261" s="63" t="s">
        <v>330</v>
      </c>
      <c r="C261" s="63" t="s">
        <v>331</v>
      </c>
      <c r="D261" s="63" t="s">
        <v>34</v>
      </c>
      <c r="E261" s="148">
        <v>40887</v>
      </c>
      <c r="F261" s="148">
        <v>40893</v>
      </c>
      <c r="G261" s="63">
        <v>6</v>
      </c>
      <c r="H261" s="63" t="s">
        <v>32</v>
      </c>
      <c r="I261" s="63" t="s">
        <v>1026</v>
      </c>
      <c r="J261" s="63" t="s">
        <v>23</v>
      </c>
    </row>
    <row r="262" spans="1:10" x14ac:dyDescent="0.2">
      <c r="A262" s="64" t="s">
        <v>237</v>
      </c>
      <c r="B262" s="64" t="s">
        <v>330</v>
      </c>
      <c r="C262" s="64" t="s">
        <v>331</v>
      </c>
      <c r="D262" s="64" t="s">
        <v>34</v>
      </c>
      <c r="E262" s="147">
        <v>40897</v>
      </c>
      <c r="F262" s="147">
        <v>40904</v>
      </c>
      <c r="G262" s="64">
        <v>7</v>
      </c>
      <c r="H262" s="64" t="s">
        <v>32</v>
      </c>
      <c r="I262" s="64" t="s">
        <v>1099</v>
      </c>
      <c r="J262" s="64" t="s">
        <v>23</v>
      </c>
    </row>
    <row r="263" spans="1:10" x14ac:dyDescent="0.2">
      <c r="A263" s="27"/>
      <c r="B263" s="12">
        <f>SUM(IF(FREQUENCY(MATCH(B33:B262,B33:B262,0),MATCH(B33:B262,B33:B262,0))&gt;0,1))</f>
        <v>16</v>
      </c>
      <c r="C263" s="12"/>
      <c r="D263" s="19">
        <f>COUNTA(D33:D262)</f>
        <v>230</v>
      </c>
      <c r="E263" s="19"/>
      <c r="F263" s="19"/>
      <c r="G263" s="165">
        <f>SUM(G33:G262)</f>
        <v>1101</v>
      </c>
      <c r="H263" s="47"/>
      <c r="I263" s="47"/>
      <c r="J263" s="47"/>
    </row>
    <row r="264" spans="1:10" x14ac:dyDescent="0.2">
      <c r="A264" s="2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x14ac:dyDescent="0.2">
      <c r="A265" s="63" t="s">
        <v>334</v>
      </c>
      <c r="B265" s="63" t="s">
        <v>689</v>
      </c>
      <c r="C265" s="63" t="s">
        <v>184</v>
      </c>
      <c r="D265" s="63" t="s">
        <v>34</v>
      </c>
      <c r="E265" s="148">
        <v>40646</v>
      </c>
      <c r="F265" s="148">
        <v>40653</v>
      </c>
      <c r="G265" s="63">
        <v>7</v>
      </c>
      <c r="H265" s="63" t="s">
        <v>32</v>
      </c>
      <c r="I265" s="63" t="s">
        <v>33</v>
      </c>
      <c r="J265" s="63" t="s">
        <v>23</v>
      </c>
    </row>
    <row r="266" spans="1:10" x14ac:dyDescent="0.2">
      <c r="A266" s="63" t="s">
        <v>334</v>
      </c>
      <c r="B266" s="63" t="s">
        <v>689</v>
      </c>
      <c r="C266" s="63" t="s">
        <v>184</v>
      </c>
      <c r="D266" s="63" t="s">
        <v>34</v>
      </c>
      <c r="E266" s="148">
        <v>40667</v>
      </c>
      <c r="F266" s="148">
        <v>40681</v>
      </c>
      <c r="G266" s="63">
        <v>14</v>
      </c>
      <c r="H266" s="63" t="s">
        <v>32</v>
      </c>
      <c r="I266" s="63" t="s">
        <v>1094</v>
      </c>
      <c r="J266" s="63" t="s">
        <v>23</v>
      </c>
    </row>
    <row r="267" spans="1:10" x14ac:dyDescent="0.2">
      <c r="A267" s="63" t="s">
        <v>334</v>
      </c>
      <c r="B267" s="63" t="s">
        <v>689</v>
      </c>
      <c r="C267" s="63" t="s">
        <v>184</v>
      </c>
      <c r="D267" s="63" t="s">
        <v>34</v>
      </c>
      <c r="E267" s="148">
        <v>40695</v>
      </c>
      <c r="F267" s="148">
        <v>40702</v>
      </c>
      <c r="G267" s="63">
        <v>7</v>
      </c>
      <c r="H267" s="63" t="s">
        <v>32</v>
      </c>
      <c r="I267" s="63" t="s">
        <v>1027</v>
      </c>
      <c r="J267" s="63" t="s">
        <v>23</v>
      </c>
    </row>
    <row r="268" spans="1:10" x14ac:dyDescent="0.2">
      <c r="A268" s="63" t="s">
        <v>334</v>
      </c>
      <c r="B268" s="63" t="s">
        <v>689</v>
      </c>
      <c r="C268" s="63" t="s">
        <v>184</v>
      </c>
      <c r="D268" s="63" t="s">
        <v>34</v>
      </c>
      <c r="E268" s="148">
        <v>40702</v>
      </c>
      <c r="F268" s="148">
        <v>40709</v>
      </c>
      <c r="G268" s="63">
        <v>7</v>
      </c>
      <c r="H268" s="63" t="s">
        <v>32</v>
      </c>
      <c r="I268" s="63" t="s">
        <v>33</v>
      </c>
      <c r="J268" s="63" t="s">
        <v>23</v>
      </c>
    </row>
    <row r="269" spans="1:10" x14ac:dyDescent="0.2">
      <c r="A269" s="63" t="s">
        <v>334</v>
      </c>
      <c r="B269" s="63" t="s">
        <v>689</v>
      </c>
      <c r="C269" s="63" t="s">
        <v>184</v>
      </c>
      <c r="D269" s="63" t="s">
        <v>34</v>
      </c>
      <c r="E269" s="148">
        <v>40717</v>
      </c>
      <c r="F269" s="148">
        <v>40718</v>
      </c>
      <c r="G269" s="63">
        <v>1</v>
      </c>
      <c r="H269" s="63" t="s">
        <v>32</v>
      </c>
      <c r="I269" s="63" t="s">
        <v>1024</v>
      </c>
      <c r="J269" s="63" t="s">
        <v>23</v>
      </c>
    </row>
    <row r="270" spans="1:10" x14ac:dyDescent="0.2">
      <c r="A270" s="63" t="s">
        <v>334</v>
      </c>
      <c r="B270" s="63" t="s">
        <v>689</v>
      </c>
      <c r="C270" s="63" t="s">
        <v>184</v>
      </c>
      <c r="D270" s="63" t="s">
        <v>34</v>
      </c>
      <c r="E270" s="148">
        <v>40723</v>
      </c>
      <c r="F270" s="148">
        <v>40730</v>
      </c>
      <c r="G270" s="63">
        <v>7</v>
      </c>
      <c r="H270" s="63" t="s">
        <v>32</v>
      </c>
      <c r="I270" s="63" t="s">
        <v>1026</v>
      </c>
      <c r="J270" s="63" t="s">
        <v>23</v>
      </c>
    </row>
    <row r="271" spans="1:10" x14ac:dyDescent="0.2">
      <c r="A271" s="63" t="s">
        <v>334</v>
      </c>
      <c r="B271" s="63" t="s">
        <v>689</v>
      </c>
      <c r="C271" s="63" t="s">
        <v>184</v>
      </c>
      <c r="D271" s="63" t="s">
        <v>34</v>
      </c>
      <c r="E271" s="148">
        <v>40799</v>
      </c>
      <c r="F271" s="148">
        <v>40800</v>
      </c>
      <c r="G271" s="63">
        <v>1</v>
      </c>
      <c r="H271" s="63" t="s">
        <v>32</v>
      </c>
      <c r="I271" s="63" t="s">
        <v>33</v>
      </c>
      <c r="J271" s="63" t="s">
        <v>23</v>
      </c>
    </row>
    <row r="272" spans="1:10" ht="18" x14ac:dyDescent="0.2">
      <c r="A272" s="63" t="s">
        <v>334</v>
      </c>
      <c r="B272" s="63" t="s">
        <v>689</v>
      </c>
      <c r="C272" s="63" t="s">
        <v>184</v>
      </c>
      <c r="D272" s="63" t="s">
        <v>34</v>
      </c>
      <c r="E272" s="148">
        <v>40821</v>
      </c>
      <c r="F272" s="148">
        <v>40828</v>
      </c>
      <c r="G272" s="63">
        <v>7</v>
      </c>
      <c r="H272" s="63" t="s">
        <v>32</v>
      </c>
      <c r="I272" s="63" t="s">
        <v>1118</v>
      </c>
      <c r="J272" s="63" t="s">
        <v>1119</v>
      </c>
    </row>
    <row r="273" spans="1:10" x14ac:dyDescent="0.2">
      <c r="A273" s="63" t="s">
        <v>334</v>
      </c>
      <c r="B273" s="63" t="s">
        <v>689</v>
      </c>
      <c r="C273" s="63" t="s">
        <v>184</v>
      </c>
      <c r="D273" s="63" t="s">
        <v>34</v>
      </c>
      <c r="E273" s="148">
        <v>40828</v>
      </c>
      <c r="F273" s="148">
        <v>40835</v>
      </c>
      <c r="G273" s="63">
        <v>7</v>
      </c>
      <c r="H273" s="63" t="s">
        <v>32</v>
      </c>
      <c r="I273" s="63" t="s">
        <v>33</v>
      </c>
      <c r="J273" s="63" t="s">
        <v>23</v>
      </c>
    </row>
    <row r="274" spans="1:10" x14ac:dyDescent="0.2">
      <c r="A274" s="63" t="s">
        <v>334</v>
      </c>
      <c r="B274" s="63" t="s">
        <v>689</v>
      </c>
      <c r="C274" s="63" t="s">
        <v>184</v>
      </c>
      <c r="D274" s="63" t="s">
        <v>34</v>
      </c>
      <c r="E274" s="148">
        <v>40835</v>
      </c>
      <c r="F274" s="237">
        <v>40842</v>
      </c>
      <c r="G274" s="63">
        <v>7</v>
      </c>
      <c r="H274" s="63" t="s">
        <v>32</v>
      </c>
      <c r="I274" s="63" t="s">
        <v>33</v>
      </c>
      <c r="J274" s="63" t="s">
        <v>23</v>
      </c>
    </row>
    <row r="275" spans="1:10" x14ac:dyDescent="0.2">
      <c r="A275" s="63" t="s">
        <v>334</v>
      </c>
      <c r="B275" s="63" t="s">
        <v>689</v>
      </c>
      <c r="C275" s="63" t="s">
        <v>184</v>
      </c>
      <c r="D275" s="63" t="s">
        <v>34</v>
      </c>
      <c r="E275" s="148">
        <v>40842</v>
      </c>
      <c r="F275" s="237">
        <v>40847</v>
      </c>
      <c r="G275" s="63">
        <v>5</v>
      </c>
      <c r="H275" s="63" t="s">
        <v>32</v>
      </c>
      <c r="I275" s="63" t="s">
        <v>33</v>
      </c>
      <c r="J275" s="63" t="s">
        <v>23</v>
      </c>
    </row>
    <row r="276" spans="1:10" x14ac:dyDescent="0.2">
      <c r="A276" s="63" t="s">
        <v>334</v>
      </c>
      <c r="B276" s="63" t="s">
        <v>335</v>
      </c>
      <c r="C276" s="63" t="s">
        <v>336</v>
      </c>
      <c r="D276" s="63" t="s">
        <v>34</v>
      </c>
      <c r="E276" s="148">
        <v>40814</v>
      </c>
      <c r="F276" s="237">
        <v>40821</v>
      </c>
      <c r="G276" s="63">
        <v>7</v>
      </c>
      <c r="H276" s="63" t="s">
        <v>32</v>
      </c>
      <c r="I276" s="63" t="s">
        <v>1023</v>
      </c>
      <c r="J276" s="63" t="s">
        <v>23</v>
      </c>
    </row>
    <row r="277" spans="1:10" x14ac:dyDescent="0.2">
      <c r="A277" s="63" t="s">
        <v>334</v>
      </c>
      <c r="B277" s="63" t="s">
        <v>335</v>
      </c>
      <c r="C277" s="63" t="s">
        <v>336</v>
      </c>
      <c r="D277" s="63" t="s">
        <v>34</v>
      </c>
      <c r="E277" s="148">
        <v>40821</v>
      </c>
      <c r="F277" s="237">
        <v>40828</v>
      </c>
      <c r="G277" s="63">
        <v>7</v>
      </c>
      <c r="H277" s="63" t="s">
        <v>32</v>
      </c>
      <c r="I277" s="63" t="s">
        <v>33</v>
      </c>
      <c r="J277" s="63" t="s">
        <v>23</v>
      </c>
    </row>
    <row r="278" spans="1:10" x14ac:dyDescent="0.2">
      <c r="A278" s="63" t="s">
        <v>334</v>
      </c>
      <c r="B278" s="63" t="s">
        <v>335</v>
      </c>
      <c r="C278" s="63" t="s">
        <v>336</v>
      </c>
      <c r="D278" s="63" t="s">
        <v>34</v>
      </c>
      <c r="E278" s="148">
        <v>40828</v>
      </c>
      <c r="F278" s="237">
        <v>40835</v>
      </c>
      <c r="G278" s="63">
        <v>7</v>
      </c>
      <c r="H278" s="63" t="s">
        <v>32</v>
      </c>
      <c r="I278" s="63" t="s">
        <v>33</v>
      </c>
      <c r="J278" s="63" t="s">
        <v>23</v>
      </c>
    </row>
    <row r="279" spans="1:10" x14ac:dyDescent="0.2">
      <c r="A279" s="63" t="s">
        <v>334</v>
      </c>
      <c r="B279" s="63" t="s">
        <v>335</v>
      </c>
      <c r="C279" s="63" t="s">
        <v>336</v>
      </c>
      <c r="D279" s="63" t="s">
        <v>34</v>
      </c>
      <c r="E279" s="148">
        <v>40835</v>
      </c>
      <c r="F279" s="237">
        <v>40842</v>
      </c>
      <c r="G279" s="63">
        <v>7</v>
      </c>
      <c r="H279" s="63" t="s">
        <v>32</v>
      </c>
      <c r="I279" s="63" t="s">
        <v>33</v>
      </c>
      <c r="J279" s="63" t="s">
        <v>23</v>
      </c>
    </row>
    <row r="280" spans="1:10" x14ac:dyDescent="0.2">
      <c r="A280" s="63" t="s">
        <v>334</v>
      </c>
      <c r="B280" s="63" t="s">
        <v>335</v>
      </c>
      <c r="C280" s="63" t="s">
        <v>336</v>
      </c>
      <c r="D280" s="63" t="s">
        <v>34</v>
      </c>
      <c r="E280" s="148">
        <v>40842</v>
      </c>
      <c r="F280" s="237">
        <v>40847</v>
      </c>
      <c r="G280" s="63">
        <v>5</v>
      </c>
      <c r="H280" s="63" t="s">
        <v>32</v>
      </c>
      <c r="I280" s="63" t="s">
        <v>1023</v>
      </c>
      <c r="J280" s="63" t="s">
        <v>23</v>
      </c>
    </row>
    <row r="281" spans="1:10" x14ac:dyDescent="0.2">
      <c r="A281" s="63" t="s">
        <v>334</v>
      </c>
      <c r="B281" s="63" t="s">
        <v>341</v>
      </c>
      <c r="C281" s="63" t="s">
        <v>342</v>
      </c>
      <c r="D281" s="63" t="s">
        <v>34</v>
      </c>
      <c r="E281" s="148">
        <v>40735</v>
      </c>
      <c r="F281" s="237">
        <v>40742</v>
      </c>
      <c r="G281" s="63">
        <v>7</v>
      </c>
      <c r="H281" s="63" t="s">
        <v>32</v>
      </c>
      <c r="I281" s="63" t="s">
        <v>33</v>
      </c>
      <c r="J281" s="63" t="s">
        <v>23</v>
      </c>
    </row>
    <row r="282" spans="1:10" x14ac:dyDescent="0.2">
      <c r="A282" s="63" t="s">
        <v>334</v>
      </c>
      <c r="B282" s="63" t="s">
        <v>341</v>
      </c>
      <c r="C282" s="63" t="s">
        <v>342</v>
      </c>
      <c r="D282" s="63" t="s">
        <v>34</v>
      </c>
      <c r="E282" s="148">
        <v>40840</v>
      </c>
      <c r="F282" s="148">
        <v>40847</v>
      </c>
      <c r="G282" s="63">
        <v>7</v>
      </c>
      <c r="H282" s="63" t="s">
        <v>32</v>
      </c>
      <c r="I282" s="63" t="s">
        <v>1026</v>
      </c>
      <c r="J282" s="63" t="s">
        <v>23</v>
      </c>
    </row>
    <row r="283" spans="1:10" x14ac:dyDescent="0.2">
      <c r="A283" s="63" t="s">
        <v>334</v>
      </c>
      <c r="B283" s="63" t="s">
        <v>353</v>
      </c>
      <c r="C283" s="63" t="s">
        <v>354</v>
      </c>
      <c r="D283" s="63" t="s">
        <v>34</v>
      </c>
      <c r="E283" s="148">
        <v>40770</v>
      </c>
      <c r="F283" s="148">
        <v>40777</v>
      </c>
      <c r="G283" s="63">
        <v>7</v>
      </c>
      <c r="H283" s="63" t="s">
        <v>32</v>
      </c>
      <c r="I283" s="63" t="s">
        <v>33</v>
      </c>
      <c r="J283" s="63" t="s">
        <v>23</v>
      </c>
    </row>
    <row r="284" spans="1:10" x14ac:dyDescent="0.2">
      <c r="A284" s="63" t="s">
        <v>334</v>
      </c>
      <c r="B284" s="63" t="s">
        <v>353</v>
      </c>
      <c r="C284" s="63" t="s">
        <v>354</v>
      </c>
      <c r="D284" s="63" t="s">
        <v>34</v>
      </c>
      <c r="E284" s="148">
        <v>40826</v>
      </c>
      <c r="F284" s="148">
        <v>40833</v>
      </c>
      <c r="G284" s="63">
        <v>7</v>
      </c>
      <c r="H284" s="63" t="s">
        <v>32</v>
      </c>
      <c r="I284" s="63" t="s">
        <v>1026</v>
      </c>
      <c r="J284" s="63" t="s">
        <v>23</v>
      </c>
    </row>
    <row r="285" spans="1:10" x14ac:dyDescent="0.2">
      <c r="A285" s="63" t="s">
        <v>334</v>
      </c>
      <c r="B285" s="63" t="s">
        <v>355</v>
      </c>
      <c r="C285" s="63" t="s">
        <v>356</v>
      </c>
      <c r="D285" s="63" t="s">
        <v>34</v>
      </c>
      <c r="E285" s="148">
        <v>40805</v>
      </c>
      <c r="F285" s="148">
        <v>40812</v>
      </c>
      <c r="G285" s="63">
        <v>7</v>
      </c>
      <c r="H285" s="63" t="s">
        <v>32</v>
      </c>
      <c r="I285" s="63" t="s">
        <v>1026</v>
      </c>
      <c r="J285" s="63" t="s">
        <v>23</v>
      </c>
    </row>
    <row r="286" spans="1:10" x14ac:dyDescent="0.2">
      <c r="A286" s="63" t="s">
        <v>334</v>
      </c>
      <c r="B286" s="63" t="s">
        <v>355</v>
      </c>
      <c r="C286" s="63" t="s">
        <v>356</v>
      </c>
      <c r="D286" s="63" t="s">
        <v>34</v>
      </c>
      <c r="E286" s="148">
        <v>40814</v>
      </c>
      <c r="F286" s="148">
        <v>40826</v>
      </c>
      <c r="G286" s="63">
        <v>12</v>
      </c>
      <c r="H286" s="63" t="s">
        <v>32</v>
      </c>
      <c r="I286" s="63" t="s">
        <v>33</v>
      </c>
      <c r="J286" s="63" t="s">
        <v>23</v>
      </c>
    </row>
    <row r="287" spans="1:10" x14ac:dyDescent="0.2">
      <c r="A287" s="63" t="s">
        <v>334</v>
      </c>
      <c r="B287" s="63" t="s">
        <v>355</v>
      </c>
      <c r="C287" s="63" t="s">
        <v>356</v>
      </c>
      <c r="D287" s="63" t="s">
        <v>34</v>
      </c>
      <c r="E287" s="148">
        <v>40840</v>
      </c>
      <c r="F287" s="148">
        <v>40847</v>
      </c>
      <c r="G287" s="63">
        <v>7</v>
      </c>
      <c r="H287" s="63" t="s">
        <v>32</v>
      </c>
      <c r="I287" s="63" t="s">
        <v>1027</v>
      </c>
      <c r="J287" s="63" t="s">
        <v>23</v>
      </c>
    </row>
    <row r="288" spans="1:10" x14ac:dyDescent="0.2">
      <c r="A288" s="63" t="s">
        <v>334</v>
      </c>
      <c r="B288" s="63" t="s">
        <v>355</v>
      </c>
      <c r="C288" s="63" t="s">
        <v>356</v>
      </c>
      <c r="D288" s="63" t="s">
        <v>34</v>
      </c>
      <c r="E288" s="148">
        <v>40847</v>
      </c>
      <c r="F288" s="148">
        <v>40851</v>
      </c>
      <c r="G288" s="63">
        <v>4</v>
      </c>
      <c r="H288" s="63" t="s">
        <v>32</v>
      </c>
      <c r="I288" s="63" t="s">
        <v>1026</v>
      </c>
      <c r="J288" s="63" t="s">
        <v>23</v>
      </c>
    </row>
    <row r="289" spans="1:10" x14ac:dyDescent="0.2">
      <c r="A289" s="63" t="s">
        <v>334</v>
      </c>
      <c r="B289" s="63" t="s">
        <v>363</v>
      </c>
      <c r="C289" s="63" t="s">
        <v>1084</v>
      </c>
      <c r="D289" s="63" t="s">
        <v>34</v>
      </c>
      <c r="E289" s="148">
        <v>40651</v>
      </c>
      <c r="F289" s="148">
        <v>40659</v>
      </c>
      <c r="G289" s="63">
        <v>8</v>
      </c>
      <c r="H289" s="63" t="s">
        <v>32</v>
      </c>
      <c r="I289" s="63" t="s">
        <v>33</v>
      </c>
      <c r="J289" s="63" t="s">
        <v>23</v>
      </c>
    </row>
    <row r="290" spans="1:10" x14ac:dyDescent="0.2">
      <c r="A290" s="63" t="s">
        <v>334</v>
      </c>
      <c r="B290" s="63" t="s">
        <v>363</v>
      </c>
      <c r="C290" s="63" t="s">
        <v>1084</v>
      </c>
      <c r="D290" s="63" t="s">
        <v>34</v>
      </c>
      <c r="E290" s="148">
        <v>40742</v>
      </c>
      <c r="F290" s="148">
        <v>40749</v>
      </c>
      <c r="G290" s="63">
        <v>7</v>
      </c>
      <c r="H290" s="63" t="s">
        <v>32</v>
      </c>
      <c r="I290" s="63" t="s">
        <v>33</v>
      </c>
      <c r="J290" s="63" t="s">
        <v>23</v>
      </c>
    </row>
    <row r="291" spans="1:10" x14ac:dyDescent="0.2">
      <c r="A291" s="63" t="s">
        <v>334</v>
      </c>
      <c r="B291" s="63" t="s">
        <v>363</v>
      </c>
      <c r="C291" s="63" t="s">
        <v>1084</v>
      </c>
      <c r="D291" s="63" t="s">
        <v>34</v>
      </c>
      <c r="E291" s="148">
        <v>40763</v>
      </c>
      <c r="F291" s="148">
        <v>40770</v>
      </c>
      <c r="G291" s="63">
        <v>7</v>
      </c>
      <c r="H291" s="63" t="s">
        <v>32</v>
      </c>
      <c r="I291" s="63" t="s">
        <v>33</v>
      </c>
      <c r="J291" s="63" t="s">
        <v>23</v>
      </c>
    </row>
    <row r="292" spans="1:10" x14ac:dyDescent="0.2">
      <c r="A292" s="63" t="s">
        <v>334</v>
      </c>
      <c r="B292" s="63" t="s">
        <v>363</v>
      </c>
      <c r="C292" s="63" t="s">
        <v>1084</v>
      </c>
      <c r="D292" s="63" t="s">
        <v>34</v>
      </c>
      <c r="E292" s="148">
        <v>40784</v>
      </c>
      <c r="F292" s="148">
        <v>40792</v>
      </c>
      <c r="G292" s="63">
        <v>8</v>
      </c>
      <c r="H292" s="63" t="s">
        <v>32</v>
      </c>
      <c r="I292" s="63" t="s">
        <v>33</v>
      </c>
      <c r="J292" s="63" t="s">
        <v>23</v>
      </c>
    </row>
    <row r="293" spans="1:10" x14ac:dyDescent="0.2">
      <c r="A293" s="63" t="s">
        <v>334</v>
      </c>
      <c r="B293" s="63" t="s">
        <v>363</v>
      </c>
      <c r="C293" s="63" t="s">
        <v>1084</v>
      </c>
      <c r="D293" s="63" t="s">
        <v>34</v>
      </c>
      <c r="E293" s="148">
        <v>40792</v>
      </c>
      <c r="F293" s="148">
        <v>40798</v>
      </c>
      <c r="G293" s="63">
        <v>6</v>
      </c>
      <c r="H293" s="63" t="s">
        <v>32</v>
      </c>
      <c r="I293" s="63" t="s">
        <v>33</v>
      </c>
      <c r="J293" s="63" t="s">
        <v>23</v>
      </c>
    </row>
    <row r="294" spans="1:10" x14ac:dyDescent="0.2">
      <c r="A294" s="63" t="s">
        <v>334</v>
      </c>
      <c r="B294" s="63" t="s">
        <v>365</v>
      </c>
      <c r="C294" s="63" t="s">
        <v>366</v>
      </c>
      <c r="D294" s="63" t="s">
        <v>34</v>
      </c>
      <c r="E294" s="148">
        <v>40707</v>
      </c>
      <c r="F294" s="148">
        <v>40714</v>
      </c>
      <c r="G294" s="63">
        <v>7</v>
      </c>
      <c r="H294" s="63" t="s">
        <v>32</v>
      </c>
      <c r="I294" s="63" t="s">
        <v>33</v>
      </c>
      <c r="J294" s="63" t="s">
        <v>23</v>
      </c>
    </row>
    <row r="295" spans="1:10" x14ac:dyDescent="0.2">
      <c r="A295" s="63" t="s">
        <v>334</v>
      </c>
      <c r="B295" s="63" t="s">
        <v>365</v>
      </c>
      <c r="C295" s="63" t="s">
        <v>366</v>
      </c>
      <c r="D295" s="63" t="s">
        <v>34</v>
      </c>
      <c r="E295" s="148">
        <v>40735</v>
      </c>
      <c r="F295" s="148">
        <v>40742</v>
      </c>
      <c r="G295" s="63">
        <v>7</v>
      </c>
      <c r="H295" s="63" t="s">
        <v>32</v>
      </c>
      <c r="I295" s="63" t="s">
        <v>1027</v>
      </c>
      <c r="J295" s="63" t="s">
        <v>23</v>
      </c>
    </row>
    <row r="296" spans="1:10" x14ac:dyDescent="0.2">
      <c r="A296" s="63" t="s">
        <v>334</v>
      </c>
      <c r="B296" s="63" t="s">
        <v>365</v>
      </c>
      <c r="C296" s="63" t="s">
        <v>366</v>
      </c>
      <c r="D296" s="63" t="s">
        <v>34</v>
      </c>
      <c r="E296" s="148">
        <v>40840</v>
      </c>
      <c r="F296" s="148">
        <v>40847</v>
      </c>
      <c r="G296" s="63">
        <v>7</v>
      </c>
      <c r="H296" s="63" t="s">
        <v>32</v>
      </c>
      <c r="I296" s="63" t="s">
        <v>33</v>
      </c>
      <c r="J296" s="63" t="s">
        <v>23</v>
      </c>
    </row>
    <row r="297" spans="1:10" x14ac:dyDescent="0.2">
      <c r="A297" s="63" t="s">
        <v>334</v>
      </c>
      <c r="B297" s="63" t="s">
        <v>367</v>
      </c>
      <c r="C297" s="63" t="s">
        <v>368</v>
      </c>
      <c r="D297" s="63" t="s">
        <v>34</v>
      </c>
      <c r="E297" s="148">
        <v>40716</v>
      </c>
      <c r="F297" s="148">
        <v>40723</v>
      </c>
      <c r="G297" s="63">
        <v>7</v>
      </c>
      <c r="H297" s="63" t="s">
        <v>32</v>
      </c>
      <c r="I297" s="63" t="s">
        <v>33</v>
      </c>
      <c r="J297" s="63" t="s">
        <v>23</v>
      </c>
    </row>
    <row r="298" spans="1:10" x14ac:dyDescent="0.2">
      <c r="A298" s="63" t="s">
        <v>334</v>
      </c>
      <c r="B298" s="63" t="s">
        <v>367</v>
      </c>
      <c r="C298" s="63" t="s">
        <v>368</v>
      </c>
      <c r="D298" s="63" t="s">
        <v>34</v>
      </c>
      <c r="E298" s="148">
        <v>40723</v>
      </c>
      <c r="F298" s="148">
        <v>40730</v>
      </c>
      <c r="G298" s="63">
        <v>7</v>
      </c>
      <c r="H298" s="63" t="s">
        <v>32</v>
      </c>
      <c r="I298" s="63" t="s">
        <v>33</v>
      </c>
      <c r="J298" s="63" t="s">
        <v>23</v>
      </c>
    </row>
    <row r="299" spans="1:10" x14ac:dyDescent="0.2">
      <c r="A299" s="63" t="s">
        <v>334</v>
      </c>
      <c r="B299" s="63" t="s">
        <v>367</v>
      </c>
      <c r="C299" s="63" t="s">
        <v>368</v>
      </c>
      <c r="D299" s="63" t="s">
        <v>34</v>
      </c>
      <c r="E299" s="148">
        <v>40730</v>
      </c>
      <c r="F299" s="148">
        <v>40737</v>
      </c>
      <c r="G299" s="63">
        <v>7</v>
      </c>
      <c r="H299" s="63" t="s">
        <v>32</v>
      </c>
      <c r="I299" s="63" t="s">
        <v>33</v>
      </c>
      <c r="J299" s="63" t="s">
        <v>23</v>
      </c>
    </row>
    <row r="300" spans="1:10" x14ac:dyDescent="0.2">
      <c r="A300" s="63" t="s">
        <v>334</v>
      </c>
      <c r="B300" s="63" t="s">
        <v>367</v>
      </c>
      <c r="C300" s="63" t="s">
        <v>368</v>
      </c>
      <c r="D300" s="63" t="s">
        <v>34</v>
      </c>
      <c r="E300" s="148">
        <v>40737</v>
      </c>
      <c r="F300" s="148">
        <v>40744</v>
      </c>
      <c r="G300" s="63">
        <v>7</v>
      </c>
      <c r="H300" s="63" t="s">
        <v>32</v>
      </c>
      <c r="I300" s="63" t="s">
        <v>33</v>
      </c>
      <c r="J300" s="63" t="s">
        <v>23</v>
      </c>
    </row>
    <row r="301" spans="1:10" x14ac:dyDescent="0.2">
      <c r="A301" s="63" t="s">
        <v>334</v>
      </c>
      <c r="B301" s="63" t="s">
        <v>367</v>
      </c>
      <c r="C301" s="63" t="s">
        <v>368</v>
      </c>
      <c r="D301" s="63" t="s">
        <v>34</v>
      </c>
      <c r="E301" s="148">
        <v>40820</v>
      </c>
      <c r="F301" s="148">
        <v>40828</v>
      </c>
      <c r="G301" s="63">
        <v>8</v>
      </c>
      <c r="H301" s="63" t="s">
        <v>32</v>
      </c>
      <c r="I301" s="63" t="s">
        <v>33</v>
      </c>
      <c r="J301" s="63" t="s">
        <v>23</v>
      </c>
    </row>
    <row r="302" spans="1:10" x14ac:dyDescent="0.2">
      <c r="A302" s="63" t="s">
        <v>334</v>
      </c>
      <c r="B302" s="63" t="s">
        <v>375</v>
      </c>
      <c r="C302" s="63" t="s">
        <v>1085</v>
      </c>
      <c r="D302" s="63" t="s">
        <v>34</v>
      </c>
      <c r="E302" s="148">
        <v>40716</v>
      </c>
      <c r="F302" s="148">
        <v>40723</v>
      </c>
      <c r="G302" s="63">
        <v>7</v>
      </c>
      <c r="H302" s="63" t="s">
        <v>32</v>
      </c>
      <c r="I302" s="63" t="s">
        <v>33</v>
      </c>
      <c r="J302" s="63" t="s">
        <v>23</v>
      </c>
    </row>
    <row r="303" spans="1:10" x14ac:dyDescent="0.2">
      <c r="A303" s="63" t="s">
        <v>334</v>
      </c>
      <c r="B303" s="63" t="s">
        <v>381</v>
      </c>
      <c r="C303" s="63" t="s">
        <v>382</v>
      </c>
      <c r="D303" s="63" t="s">
        <v>34</v>
      </c>
      <c r="E303" s="148">
        <v>40814</v>
      </c>
      <c r="F303" s="148">
        <v>40821</v>
      </c>
      <c r="G303" s="63">
        <v>7</v>
      </c>
      <c r="H303" s="63" t="s">
        <v>32</v>
      </c>
      <c r="I303" s="63" t="s">
        <v>1026</v>
      </c>
      <c r="J303" s="63" t="s">
        <v>23</v>
      </c>
    </row>
    <row r="304" spans="1:10" x14ac:dyDescent="0.2">
      <c r="A304" s="63" t="s">
        <v>334</v>
      </c>
      <c r="B304" s="63" t="s">
        <v>381</v>
      </c>
      <c r="C304" s="63" t="s">
        <v>382</v>
      </c>
      <c r="D304" s="63" t="s">
        <v>34</v>
      </c>
      <c r="E304" s="148">
        <v>40821</v>
      </c>
      <c r="F304" s="148">
        <v>40828</v>
      </c>
      <c r="G304" s="63">
        <v>7</v>
      </c>
      <c r="H304" s="63" t="s">
        <v>32</v>
      </c>
      <c r="I304" s="63" t="s">
        <v>33</v>
      </c>
      <c r="J304" s="63" t="s">
        <v>23</v>
      </c>
    </row>
    <row r="305" spans="1:10" x14ac:dyDescent="0.2">
      <c r="A305" s="63" t="s">
        <v>334</v>
      </c>
      <c r="B305" s="63" t="s">
        <v>381</v>
      </c>
      <c r="C305" s="63" t="s">
        <v>382</v>
      </c>
      <c r="D305" s="63" t="s">
        <v>34</v>
      </c>
      <c r="E305" s="148">
        <v>40842</v>
      </c>
      <c r="F305" s="148">
        <v>40849</v>
      </c>
      <c r="G305" s="63">
        <v>7</v>
      </c>
      <c r="H305" s="63" t="s">
        <v>32</v>
      </c>
      <c r="I305" s="63" t="s">
        <v>33</v>
      </c>
      <c r="J305" s="63" t="s">
        <v>23</v>
      </c>
    </row>
    <row r="306" spans="1:10" x14ac:dyDescent="0.2">
      <c r="A306" s="63" t="s">
        <v>334</v>
      </c>
      <c r="B306" s="63" t="s">
        <v>383</v>
      </c>
      <c r="C306" s="63" t="s">
        <v>384</v>
      </c>
      <c r="D306" s="63" t="s">
        <v>34</v>
      </c>
      <c r="E306" s="148">
        <v>40694</v>
      </c>
      <c r="F306" s="148">
        <v>40700</v>
      </c>
      <c r="G306" s="63">
        <v>6</v>
      </c>
      <c r="H306" s="63" t="s">
        <v>32</v>
      </c>
      <c r="I306" s="63" t="s">
        <v>33</v>
      </c>
      <c r="J306" s="63" t="s">
        <v>23</v>
      </c>
    </row>
    <row r="307" spans="1:10" x14ac:dyDescent="0.2">
      <c r="A307" s="63" t="s">
        <v>334</v>
      </c>
      <c r="B307" s="63" t="s">
        <v>383</v>
      </c>
      <c r="C307" s="63" t="s">
        <v>384</v>
      </c>
      <c r="D307" s="63" t="s">
        <v>34</v>
      </c>
      <c r="E307" s="148">
        <v>40756</v>
      </c>
      <c r="F307" s="237">
        <v>40763</v>
      </c>
      <c r="G307" s="63">
        <v>7</v>
      </c>
      <c r="H307" s="63" t="s">
        <v>32</v>
      </c>
      <c r="I307" s="63" t="s">
        <v>33</v>
      </c>
      <c r="J307" s="63" t="s">
        <v>23</v>
      </c>
    </row>
    <row r="308" spans="1:10" x14ac:dyDescent="0.2">
      <c r="A308" s="63" t="s">
        <v>334</v>
      </c>
      <c r="B308" s="63" t="s">
        <v>383</v>
      </c>
      <c r="C308" s="63" t="s">
        <v>384</v>
      </c>
      <c r="D308" s="63" t="s">
        <v>34</v>
      </c>
      <c r="E308" s="148">
        <v>40840</v>
      </c>
      <c r="F308" s="237">
        <v>40847</v>
      </c>
      <c r="G308" s="63">
        <v>7</v>
      </c>
      <c r="H308" s="63" t="s">
        <v>32</v>
      </c>
      <c r="I308" s="63" t="s">
        <v>1031</v>
      </c>
      <c r="J308" s="63" t="s">
        <v>23</v>
      </c>
    </row>
    <row r="309" spans="1:10" x14ac:dyDescent="0.2">
      <c r="A309" s="63" t="s">
        <v>334</v>
      </c>
      <c r="B309" s="63" t="s">
        <v>385</v>
      </c>
      <c r="C309" s="63" t="s">
        <v>386</v>
      </c>
      <c r="D309" s="63" t="s">
        <v>34</v>
      </c>
      <c r="E309" s="148">
        <v>40814</v>
      </c>
      <c r="F309" s="237">
        <v>40820</v>
      </c>
      <c r="G309" s="63">
        <v>6</v>
      </c>
      <c r="H309" s="63" t="s">
        <v>32</v>
      </c>
      <c r="I309" s="63" t="s">
        <v>33</v>
      </c>
      <c r="J309" s="63" t="s">
        <v>23</v>
      </c>
    </row>
    <row r="310" spans="1:10" x14ac:dyDescent="0.2">
      <c r="A310" s="64" t="s">
        <v>334</v>
      </c>
      <c r="B310" s="64" t="s">
        <v>385</v>
      </c>
      <c r="C310" s="64" t="s">
        <v>386</v>
      </c>
      <c r="D310" s="64" t="s">
        <v>34</v>
      </c>
      <c r="E310" s="147">
        <v>40842</v>
      </c>
      <c r="F310" s="238">
        <v>40847</v>
      </c>
      <c r="G310" s="64">
        <v>5</v>
      </c>
      <c r="H310" s="64" t="s">
        <v>32</v>
      </c>
      <c r="I310" s="64" t="s">
        <v>33</v>
      </c>
      <c r="J310" s="64" t="s">
        <v>23</v>
      </c>
    </row>
    <row r="311" spans="1:10" x14ac:dyDescent="0.2">
      <c r="A311" s="27"/>
      <c r="B311" s="12">
        <f>SUM(IF(FREQUENCY(MATCH(B265:B310,B265:B310,0),MATCH(B265:B310,B265:B310,0))&gt;0,1))</f>
        <v>12</v>
      </c>
      <c r="C311" s="53"/>
      <c r="D311" s="19">
        <f>COUNTA(D265:D310)</f>
        <v>46</v>
      </c>
      <c r="E311" s="19"/>
      <c r="F311" s="19"/>
      <c r="G311" s="19">
        <f>SUM(G265:G310)</f>
        <v>313</v>
      </c>
      <c r="H311" s="47"/>
      <c r="I311" s="47"/>
      <c r="J311" s="47"/>
    </row>
    <row r="312" spans="1:10" x14ac:dyDescent="0.2">
      <c r="A312" s="27"/>
      <c r="B312" s="12"/>
      <c r="C312" s="53"/>
      <c r="D312" s="19"/>
      <c r="E312" s="19"/>
      <c r="F312" s="19"/>
      <c r="G312" s="19"/>
      <c r="H312" s="47"/>
      <c r="I312" s="47"/>
      <c r="J312" s="47"/>
    </row>
    <row r="313" spans="1:10" x14ac:dyDescent="0.2">
      <c r="A313" s="63" t="s">
        <v>434</v>
      </c>
      <c r="B313" s="63" t="s">
        <v>437</v>
      </c>
      <c r="C313" s="63" t="s">
        <v>438</v>
      </c>
      <c r="D313" s="63" t="s">
        <v>34</v>
      </c>
      <c r="E313" s="148">
        <v>40841</v>
      </c>
      <c r="F313" s="237">
        <v>40847</v>
      </c>
      <c r="G313" s="63">
        <v>6</v>
      </c>
      <c r="H313" s="63" t="s">
        <v>32</v>
      </c>
      <c r="I313" s="63" t="s">
        <v>1094</v>
      </c>
      <c r="J313" s="63" t="s">
        <v>23</v>
      </c>
    </row>
    <row r="314" spans="1:10" x14ac:dyDescent="0.2">
      <c r="A314" s="63" t="s">
        <v>434</v>
      </c>
      <c r="B314" s="63" t="s">
        <v>453</v>
      </c>
      <c r="C314" s="63" t="s">
        <v>454</v>
      </c>
      <c r="D314" s="63" t="s">
        <v>34</v>
      </c>
      <c r="E314" s="148">
        <v>40703</v>
      </c>
      <c r="F314" s="237">
        <v>40744</v>
      </c>
      <c r="G314" s="63">
        <v>41</v>
      </c>
      <c r="H314" s="63" t="s">
        <v>32</v>
      </c>
      <c r="I314" s="63" t="s">
        <v>1094</v>
      </c>
      <c r="J314" s="63" t="s">
        <v>23</v>
      </c>
    </row>
    <row r="315" spans="1:10" x14ac:dyDescent="0.2">
      <c r="A315" s="63" t="s">
        <v>434</v>
      </c>
      <c r="B315" s="63" t="s">
        <v>477</v>
      </c>
      <c r="C315" s="63" t="s">
        <v>478</v>
      </c>
      <c r="D315" s="63" t="s">
        <v>34</v>
      </c>
      <c r="E315" s="148">
        <v>40673</v>
      </c>
      <c r="F315" s="148">
        <v>40673</v>
      </c>
      <c r="G315" s="63">
        <v>1</v>
      </c>
      <c r="H315" s="63" t="s">
        <v>32</v>
      </c>
      <c r="I315" s="63" t="s">
        <v>1094</v>
      </c>
      <c r="J315" s="63" t="s">
        <v>23</v>
      </c>
    </row>
    <row r="316" spans="1:10" x14ac:dyDescent="0.2">
      <c r="A316" s="63" t="s">
        <v>434</v>
      </c>
      <c r="B316" s="63" t="s">
        <v>479</v>
      </c>
      <c r="C316" s="63" t="s">
        <v>1086</v>
      </c>
      <c r="D316" s="63" t="s">
        <v>34</v>
      </c>
      <c r="E316" s="148">
        <v>40652</v>
      </c>
      <c r="F316" s="148">
        <v>40653</v>
      </c>
      <c r="G316" s="63">
        <v>1</v>
      </c>
      <c r="H316" s="63" t="s">
        <v>32</v>
      </c>
      <c r="I316" s="63" t="s">
        <v>1094</v>
      </c>
      <c r="J316" s="63" t="s">
        <v>23</v>
      </c>
    </row>
    <row r="317" spans="1:10" x14ac:dyDescent="0.2">
      <c r="A317" s="63" t="s">
        <v>434</v>
      </c>
      <c r="B317" s="63" t="s">
        <v>479</v>
      </c>
      <c r="C317" s="63" t="s">
        <v>1086</v>
      </c>
      <c r="D317" s="63" t="s">
        <v>34</v>
      </c>
      <c r="E317" s="148">
        <v>40730</v>
      </c>
      <c r="F317" s="148">
        <v>40731</v>
      </c>
      <c r="G317" s="63">
        <v>1</v>
      </c>
      <c r="H317" s="63" t="s">
        <v>32</v>
      </c>
      <c r="I317" s="63" t="s">
        <v>1094</v>
      </c>
      <c r="J317" s="63" t="s">
        <v>23</v>
      </c>
    </row>
    <row r="318" spans="1:10" x14ac:dyDescent="0.2">
      <c r="A318" s="63" t="s">
        <v>434</v>
      </c>
      <c r="B318" s="63" t="s">
        <v>481</v>
      </c>
      <c r="C318" s="63" t="s">
        <v>482</v>
      </c>
      <c r="D318" s="63" t="s">
        <v>34</v>
      </c>
      <c r="E318" s="148">
        <v>40652</v>
      </c>
      <c r="F318" s="148">
        <v>40653</v>
      </c>
      <c r="G318" s="63">
        <v>1</v>
      </c>
      <c r="H318" s="63" t="s">
        <v>32</v>
      </c>
      <c r="I318" s="63" t="s">
        <v>1094</v>
      </c>
      <c r="J318" s="63" t="s">
        <v>23</v>
      </c>
    </row>
    <row r="319" spans="1:10" x14ac:dyDescent="0.2">
      <c r="A319" s="63" t="s">
        <v>434</v>
      </c>
      <c r="B319" s="63" t="s">
        <v>481</v>
      </c>
      <c r="C319" s="63" t="s">
        <v>482</v>
      </c>
      <c r="D319" s="63" t="s">
        <v>34</v>
      </c>
      <c r="E319" s="148">
        <v>40673</v>
      </c>
      <c r="F319" s="148">
        <v>40675</v>
      </c>
      <c r="G319" s="63">
        <v>2</v>
      </c>
      <c r="H319" s="63" t="s">
        <v>32</v>
      </c>
      <c r="I319" s="63" t="s">
        <v>1094</v>
      </c>
      <c r="J319" s="63" t="s">
        <v>23</v>
      </c>
    </row>
    <row r="320" spans="1:10" x14ac:dyDescent="0.2">
      <c r="A320" s="64" t="s">
        <v>434</v>
      </c>
      <c r="B320" s="64" t="s">
        <v>481</v>
      </c>
      <c r="C320" s="64" t="s">
        <v>482</v>
      </c>
      <c r="D320" s="64" t="s">
        <v>34</v>
      </c>
      <c r="E320" s="147">
        <v>40673</v>
      </c>
      <c r="F320" s="147">
        <v>40675</v>
      </c>
      <c r="G320" s="64">
        <v>2</v>
      </c>
      <c r="H320" s="64" t="s">
        <v>32</v>
      </c>
      <c r="I320" s="64" t="s">
        <v>1094</v>
      </c>
      <c r="J320" s="64" t="s">
        <v>23</v>
      </c>
    </row>
    <row r="321" spans="1:10" x14ac:dyDescent="0.2">
      <c r="A321" s="27"/>
      <c r="B321" s="12">
        <f>SUM(IF(FREQUENCY(MATCH(B313:B320,B313:B320,0),MATCH(B313:B320,B313:B320,0))&gt;0,1))</f>
        <v>5</v>
      </c>
      <c r="C321" s="53"/>
      <c r="D321" s="19">
        <f>COUNTA(D313:D320)</f>
        <v>8</v>
      </c>
      <c r="E321" s="19"/>
      <c r="F321" s="19"/>
      <c r="G321" s="19">
        <f>SUM(G313:G320)</f>
        <v>55</v>
      </c>
      <c r="H321" s="47"/>
      <c r="I321" s="47"/>
      <c r="J321" s="47"/>
    </row>
    <row r="322" spans="1:10" x14ac:dyDescent="0.2">
      <c r="A322" s="27"/>
      <c r="B322" s="12"/>
      <c r="C322" s="53"/>
      <c r="D322" s="19"/>
      <c r="E322" s="19"/>
      <c r="F322" s="19"/>
      <c r="G322" s="19"/>
      <c r="H322" s="47"/>
      <c r="I322" s="47"/>
      <c r="J322" s="47"/>
    </row>
    <row r="323" spans="1:10" x14ac:dyDescent="0.2">
      <c r="A323" s="63" t="s">
        <v>485</v>
      </c>
      <c r="B323" s="63" t="s">
        <v>1120</v>
      </c>
      <c r="C323" s="63" t="s">
        <v>1121</v>
      </c>
      <c r="D323" s="63" t="s">
        <v>34</v>
      </c>
      <c r="E323" s="148">
        <v>40617</v>
      </c>
      <c r="F323" s="148">
        <v>40619</v>
      </c>
      <c r="G323" s="63">
        <v>2</v>
      </c>
      <c r="H323" s="63" t="s">
        <v>32</v>
      </c>
      <c r="I323" s="63" t="s">
        <v>1026</v>
      </c>
      <c r="J323" s="63" t="s">
        <v>23</v>
      </c>
    </row>
    <row r="324" spans="1:10" x14ac:dyDescent="0.2">
      <c r="A324" s="63" t="s">
        <v>485</v>
      </c>
      <c r="B324" s="63" t="s">
        <v>1120</v>
      </c>
      <c r="C324" s="63" t="s">
        <v>1121</v>
      </c>
      <c r="D324" s="63" t="s">
        <v>34</v>
      </c>
      <c r="E324" s="148">
        <v>40619</v>
      </c>
      <c r="F324" s="148">
        <v>40622</v>
      </c>
      <c r="G324" s="63">
        <v>3</v>
      </c>
      <c r="H324" s="63" t="s">
        <v>32</v>
      </c>
      <c r="I324" s="63" t="s">
        <v>33</v>
      </c>
      <c r="J324" s="63" t="s">
        <v>23</v>
      </c>
    </row>
    <row r="325" spans="1:10" x14ac:dyDescent="0.2">
      <c r="A325" s="63" t="s">
        <v>485</v>
      </c>
      <c r="B325" s="63" t="s">
        <v>1120</v>
      </c>
      <c r="C325" s="63" t="s">
        <v>1121</v>
      </c>
      <c r="D325" s="63" t="s">
        <v>34</v>
      </c>
      <c r="E325" s="148">
        <v>40675</v>
      </c>
      <c r="F325" s="148">
        <v>40677</v>
      </c>
      <c r="G325" s="63">
        <v>2</v>
      </c>
      <c r="H325" s="63" t="s">
        <v>32</v>
      </c>
      <c r="I325" s="63" t="s">
        <v>1094</v>
      </c>
      <c r="J325" s="63" t="s">
        <v>1095</v>
      </c>
    </row>
    <row r="326" spans="1:10" x14ac:dyDescent="0.2">
      <c r="A326" s="63" t="s">
        <v>485</v>
      </c>
      <c r="B326" s="63" t="s">
        <v>1120</v>
      </c>
      <c r="C326" s="63" t="s">
        <v>1121</v>
      </c>
      <c r="D326" s="63" t="s">
        <v>34</v>
      </c>
      <c r="E326" s="148">
        <v>40718</v>
      </c>
      <c r="F326" s="148">
        <v>40718</v>
      </c>
      <c r="G326" s="63">
        <v>1</v>
      </c>
      <c r="H326" s="63" t="s">
        <v>32</v>
      </c>
      <c r="I326" s="63" t="s">
        <v>33</v>
      </c>
      <c r="J326" s="63" t="s">
        <v>23</v>
      </c>
    </row>
    <row r="327" spans="1:10" x14ac:dyDescent="0.2">
      <c r="A327" s="63" t="s">
        <v>485</v>
      </c>
      <c r="B327" s="63" t="s">
        <v>1120</v>
      </c>
      <c r="C327" s="63" t="s">
        <v>1121</v>
      </c>
      <c r="D327" s="63" t="s">
        <v>34</v>
      </c>
      <c r="E327" s="148">
        <v>40814</v>
      </c>
      <c r="F327" s="148">
        <v>40816</v>
      </c>
      <c r="G327" s="63">
        <v>2</v>
      </c>
      <c r="H327" s="63" t="s">
        <v>32</v>
      </c>
      <c r="I327" s="63" t="s">
        <v>33</v>
      </c>
      <c r="J327" s="63" t="s">
        <v>23</v>
      </c>
    </row>
    <row r="328" spans="1:10" x14ac:dyDescent="0.2">
      <c r="A328" s="63" t="s">
        <v>485</v>
      </c>
      <c r="B328" s="63" t="s">
        <v>1120</v>
      </c>
      <c r="C328" s="63" t="s">
        <v>1121</v>
      </c>
      <c r="D328" s="63" t="s">
        <v>34</v>
      </c>
      <c r="E328" s="148">
        <v>40843</v>
      </c>
      <c r="F328" s="148">
        <v>40846</v>
      </c>
      <c r="G328" s="63">
        <v>3</v>
      </c>
      <c r="H328" s="63" t="s">
        <v>32</v>
      </c>
      <c r="I328" s="63" t="s">
        <v>33</v>
      </c>
      <c r="J328" s="63" t="s">
        <v>23</v>
      </c>
    </row>
    <row r="329" spans="1:10" x14ac:dyDescent="0.2">
      <c r="A329" s="63" t="s">
        <v>485</v>
      </c>
      <c r="B329" s="63" t="s">
        <v>1120</v>
      </c>
      <c r="C329" s="63" t="s">
        <v>1121</v>
      </c>
      <c r="D329" s="63" t="s">
        <v>34</v>
      </c>
      <c r="E329" s="148">
        <v>40858</v>
      </c>
      <c r="F329" s="148">
        <v>40865</v>
      </c>
      <c r="G329" s="63">
        <v>7</v>
      </c>
      <c r="H329" s="63" t="s">
        <v>32</v>
      </c>
      <c r="I329" s="63" t="s">
        <v>33</v>
      </c>
      <c r="J329" s="63" t="s">
        <v>23</v>
      </c>
    </row>
    <row r="330" spans="1:10" x14ac:dyDescent="0.2">
      <c r="A330" s="63" t="s">
        <v>485</v>
      </c>
      <c r="B330" s="63" t="s">
        <v>1120</v>
      </c>
      <c r="C330" s="63" t="s">
        <v>1121</v>
      </c>
      <c r="D330" s="63" t="s">
        <v>34</v>
      </c>
      <c r="E330" s="148">
        <v>40898</v>
      </c>
      <c r="F330" s="148">
        <v>40900</v>
      </c>
      <c r="G330" s="63">
        <v>2</v>
      </c>
      <c r="H330" s="63" t="s">
        <v>32</v>
      </c>
      <c r="I330" s="63" t="s">
        <v>33</v>
      </c>
      <c r="J330" s="63" t="s">
        <v>23</v>
      </c>
    </row>
    <row r="331" spans="1:10" x14ac:dyDescent="0.2">
      <c r="A331" s="63" t="s">
        <v>485</v>
      </c>
      <c r="B331" s="63" t="s">
        <v>488</v>
      </c>
      <c r="C331" s="63" t="s">
        <v>489</v>
      </c>
      <c r="D331" s="63" t="s">
        <v>34</v>
      </c>
      <c r="E331" s="148">
        <v>40654</v>
      </c>
      <c r="F331" s="148">
        <v>40655</v>
      </c>
      <c r="G331" s="63">
        <v>1</v>
      </c>
      <c r="H331" s="63" t="s">
        <v>32</v>
      </c>
      <c r="I331" s="63" t="s">
        <v>33</v>
      </c>
      <c r="J331" s="63" t="s">
        <v>23</v>
      </c>
    </row>
    <row r="332" spans="1:10" x14ac:dyDescent="0.2">
      <c r="A332" s="63" t="s">
        <v>485</v>
      </c>
      <c r="B332" s="63" t="s">
        <v>488</v>
      </c>
      <c r="C332" s="63" t="s">
        <v>489</v>
      </c>
      <c r="D332" s="63" t="s">
        <v>34</v>
      </c>
      <c r="E332" s="148">
        <v>40842</v>
      </c>
      <c r="F332" s="148">
        <v>40843</v>
      </c>
      <c r="G332" s="63">
        <v>1</v>
      </c>
      <c r="H332" s="63" t="s">
        <v>32</v>
      </c>
      <c r="I332" s="63" t="s">
        <v>33</v>
      </c>
      <c r="J332" s="63" t="s">
        <v>23</v>
      </c>
    </row>
    <row r="333" spans="1:10" x14ac:dyDescent="0.2">
      <c r="A333" s="63" t="s">
        <v>485</v>
      </c>
      <c r="B333" s="63" t="s">
        <v>488</v>
      </c>
      <c r="C333" s="63" t="s">
        <v>489</v>
      </c>
      <c r="D333" s="63" t="s">
        <v>34</v>
      </c>
      <c r="E333" s="148">
        <v>40899</v>
      </c>
      <c r="F333" s="148">
        <v>40900</v>
      </c>
      <c r="G333" s="63">
        <v>1</v>
      </c>
      <c r="H333" s="63" t="s">
        <v>32</v>
      </c>
      <c r="I333" s="63" t="s">
        <v>33</v>
      </c>
      <c r="J333" s="63" t="s">
        <v>23</v>
      </c>
    </row>
    <row r="334" spans="1:10" x14ac:dyDescent="0.2">
      <c r="A334" s="63" t="s">
        <v>485</v>
      </c>
      <c r="B334" s="63" t="s">
        <v>490</v>
      </c>
      <c r="C334" s="63" t="s">
        <v>491</v>
      </c>
      <c r="D334" s="63" t="s">
        <v>34</v>
      </c>
      <c r="E334" s="148">
        <v>40647</v>
      </c>
      <c r="F334" s="148">
        <v>40649</v>
      </c>
      <c r="G334" s="63">
        <v>2</v>
      </c>
      <c r="H334" s="63" t="s">
        <v>32</v>
      </c>
      <c r="I334" s="63" t="s">
        <v>33</v>
      </c>
      <c r="J334" s="63" t="s">
        <v>23</v>
      </c>
    </row>
    <row r="335" spans="1:10" x14ac:dyDescent="0.2">
      <c r="A335" s="63" t="s">
        <v>485</v>
      </c>
      <c r="B335" s="63" t="s">
        <v>490</v>
      </c>
      <c r="C335" s="63" t="s">
        <v>491</v>
      </c>
      <c r="D335" s="63" t="s">
        <v>34</v>
      </c>
      <c r="E335" s="148">
        <v>40753</v>
      </c>
      <c r="F335" s="148">
        <v>40755</v>
      </c>
      <c r="G335" s="63">
        <v>2</v>
      </c>
      <c r="H335" s="63" t="s">
        <v>32</v>
      </c>
      <c r="I335" s="63" t="s">
        <v>33</v>
      </c>
      <c r="J335" s="63" t="s">
        <v>23</v>
      </c>
    </row>
    <row r="336" spans="1:10" x14ac:dyDescent="0.2">
      <c r="A336" s="63" t="s">
        <v>485</v>
      </c>
      <c r="B336" s="63" t="s">
        <v>490</v>
      </c>
      <c r="C336" s="63" t="s">
        <v>491</v>
      </c>
      <c r="D336" s="63" t="s">
        <v>34</v>
      </c>
      <c r="E336" s="148">
        <v>40802</v>
      </c>
      <c r="F336" s="148">
        <v>40804</v>
      </c>
      <c r="G336" s="63">
        <v>2</v>
      </c>
      <c r="H336" s="63" t="s">
        <v>32</v>
      </c>
      <c r="I336" s="63" t="s">
        <v>33</v>
      </c>
      <c r="J336" s="63" t="s">
        <v>23</v>
      </c>
    </row>
    <row r="337" spans="1:10" x14ac:dyDescent="0.2">
      <c r="A337" s="63" t="s">
        <v>485</v>
      </c>
      <c r="B337" s="63" t="s">
        <v>490</v>
      </c>
      <c r="C337" s="63" t="s">
        <v>491</v>
      </c>
      <c r="D337" s="63" t="s">
        <v>34</v>
      </c>
      <c r="E337" s="148">
        <v>40808</v>
      </c>
      <c r="F337" s="148">
        <v>40810</v>
      </c>
      <c r="G337" s="63">
        <v>2</v>
      </c>
      <c r="H337" s="63" t="s">
        <v>32</v>
      </c>
      <c r="I337" s="63" t="s">
        <v>33</v>
      </c>
      <c r="J337" s="63" t="s">
        <v>23</v>
      </c>
    </row>
    <row r="338" spans="1:10" x14ac:dyDescent="0.2">
      <c r="A338" s="63" t="s">
        <v>485</v>
      </c>
      <c r="B338" s="63" t="s">
        <v>490</v>
      </c>
      <c r="C338" s="63" t="s">
        <v>491</v>
      </c>
      <c r="D338" s="63" t="s">
        <v>34</v>
      </c>
      <c r="E338" s="148">
        <v>40815</v>
      </c>
      <c r="F338" s="148">
        <v>40817</v>
      </c>
      <c r="G338" s="63">
        <v>2</v>
      </c>
      <c r="H338" s="63" t="s">
        <v>32</v>
      </c>
      <c r="I338" s="63" t="s">
        <v>33</v>
      </c>
      <c r="J338" s="63" t="s">
        <v>23</v>
      </c>
    </row>
    <row r="339" spans="1:10" x14ac:dyDescent="0.2">
      <c r="A339" s="63" t="s">
        <v>485</v>
      </c>
      <c r="B339" s="63" t="s">
        <v>490</v>
      </c>
      <c r="C339" s="63" t="s">
        <v>491</v>
      </c>
      <c r="D339" s="63" t="s">
        <v>34</v>
      </c>
      <c r="E339" s="148">
        <v>40837</v>
      </c>
      <c r="F339" s="148">
        <v>40837</v>
      </c>
      <c r="G339" s="63">
        <v>1</v>
      </c>
      <c r="H339" s="63" t="s">
        <v>32</v>
      </c>
      <c r="I339" s="63" t="s">
        <v>33</v>
      </c>
      <c r="J339" s="63" t="s">
        <v>23</v>
      </c>
    </row>
    <row r="340" spans="1:10" x14ac:dyDescent="0.2">
      <c r="A340" s="63" t="s">
        <v>485</v>
      </c>
      <c r="B340" s="63" t="s">
        <v>490</v>
      </c>
      <c r="C340" s="63" t="s">
        <v>491</v>
      </c>
      <c r="D340" s="63" t="s">
        <v>34</v>
      </c>
      <c r="E340" s="148">
        <v>40843</v>
      </c>
      <c r="F340" s="148">
        <v>40846</v>
      </c>
      <c r="G340" s="63">
        <v>3</v>
      </c>
      <c r="H340" s="63" t="s">
        <v>32</v>
      </c>
      <c r="I340" s="63" t="s">
        <v>33</v>
      </c>
      <c r="J340" s="63" t="s">
        <v>23</v>
      </c>
    </row>
    <row r="341" spans="1:10" x14ac:dyDescent="0.2">
      <c r="A341" s="63" t="s">
        <v>485</v>
      </c>
      <c r="B341" s="63" t="s">
        <v>490</v>
      </c>
      <c r="C341" s="63" t="s">
        <v>491</v>
      </c>
      <c r="D341" s="63" t="s">
        <v>34</v>
      </c>
      <c r="E341" s="148">
        <v>40878</v>
      </c>
      <c r="F341" s="148">
        <v>40881</v>
      </c>
      <c r="G341" s="63">
        <v>3</v>
      </c>
      <c r="H341" s="63" t="s">
        <v>32</v>
      </c>
      <c r="I341" s="63" t="s">
        <v>33</v>
      </c>
      <c r="J341" s="63" t="s">
        <v>23</v>
      </c>
    </row>
    <row r="342" spans="1:10" x14ac:dyDescent="0.2">
      <c r="A342" s="63" t="s">
        <v>485</v>
      </c>
      <c r="B342" s="63" t="s">
        <v>492</v>
      </c>
      <c r="C342" s="63" t="s">
        <v>493</v>
      </c>
      <c r="D342" s="63" t="s">
        <v>34</v>
      </c>
      <c r="E342" s="148">
        <v>40647</v>
      </c>
      <c r="F342" s="148">
        <v>40649</v>
      </c>
      <c r="G342" s="63">
        <v>2</v>
      </c>
      <c r="H342" s="63" t="s">
        <v>32</v>
      </c>
      <c r="I342" s="63" t="s">
        <v>33</v>
      </c>
      <c r="J342" s="63" t="s">
        <v>23</v>
      </c>
    </row>
    <row r="343" spans="1:10" x14ac:dyDescent="0.2">
      <c r="A343" s="63" t="s">
        <v>485</v>
      </c>
      <c r="B343" s="63" t="s">
        <v>492</v>
      </c>
      <c r="C343" s="63" t="s">
        <v>493</v>
      </c>
      <c r="D343" s="63" t="s">
        <v>34</v>
      </c>
      <c r="E343" s="148">
        <v>40652</v>
      </c>
      <c r="F343" s="148">
        <v>40677</v>
      </c>
      <c r="G343" s="63">
        <v>25</v>
      </c>
      <c r="H343" s="63" t="s">
        <v>32</v>
      </c>
      <c r="I343" s="63" t="s">
        <v>33</v>
      </c>
      <c r="J343" s="63" t="s">
        <v>23</v>
      </c>
    </row>
    <row r="344" spans="1:10" x14ac:dyDescent="0.2">
      <c r="A344" s="63" t="s">
        <v>485</v>
      </c>
      <c r="B344" s="63" t="s">
        <v>492</v>
      </c>
      <c r="C344" s="63" t="s">
        <v>493</v>
      </c>
      <c r="D344" s="63" t="s">
        <v>34</v>
      </c>
      <c r="E344" s="148">
        <v>40899</v>
      </c>
      <c r="F344" s="148">
        <v>40905</v>
      </c>
      <c r="G344" s="63">
        <v>6</v>
      </c>
      <c r="H344" s="63" t="s">
        <v>32</v>
      </c>
      <c r="I344" s="63" t="s">
        <v>33</v>
      </c>
      <c r="J344" s="63" t="s">
        <v>23</v>
      </c>
    </row>
    <row r="345" spans="1:10" x14ac:dyDescent="0.2">
      <c r="A345" s="63" t="s">
        <v>485</v>
      </c>
      <c r="B345" s="63" t="s">
        <v>494</v>
      </c>
      <c r="C345" s="63" t="s">
        <v>495</v>
      </c>
      <c r="D345" s="63" t="s">
        <v>34</v>
      </c>
      <c r="E345" s="148">
        <v>40827</v>
      </c>
      <c r="F345" s="148">
        <v>40828</v>
      </c>
      <c r="G345" s="63">
        <v>1</v>
      </c>
      <c r="H345" s="63" t="s">
        <v>32</v>
      </c>
      <c r="I345" s="63" t="s">
        <v>33</v>
      </c>
      <c r="J345" s="63" t="s">
        <v>23</v>
      </c>
    </row>
    <row r="346" spans="1:10" x14ac:dyDescent="0.2">
      <c r="A346" s="63" t="s">
        <v>485</v>
      </c>
      <c r="B346" s="63" t="s">
        <v>496</v>
      </c>
      <c r="C346" s="63" t="s">
        <v>497</v>
      </c>
      <c r="D346" s="63" t="s">
        <v>34</v>
      </c>
      <c r="E346" s="148">
        <v>40815</v>
      </c>
      <c r="F346" s="148">
        <v>40817</v>
      </c>
      <c r="G346" s="63">
        <v>2</v>
      </c>
      <c r="H346" s="63" t="s">
        <v>32</v>
      </c>
      <c r="I346" s="63" t="s">
        <v>33</v>
      </c>
      <c r="J346" s="63" t="s">
        <v>23</v>
      </c>
    </row>
    <row r="347" spans="1:10" x14ac:dyDescent="0.2">
      <c r="A347" s="63" t="s">
        <v>485</v>
      </c>
      <c r="B347" s="63" t="s">
        <v>498</v>
      </c>
      <c r="C347" s="63" t="s">
        <v>499</v>
      </c>
      <c r="D347" s="63" t="s">
        <v>34</v>
      </c>
      <c r="E347" s="148">
        <v>40655</v>
      </c>
      <c r="F347" s="148">
        <v>40657</v>
      </c>
      <c r="G347" s="63">
        <v>2</v>
      </c>
      <c r="H347" s="63" t="s">
        <v>32</v>
      </c>
      <c r="I347" s="63" t="s">
        <v>33</v>
      </c>
      <c r="J347" s="63" t="s">
        <v>23</v>
      </c>
    </row>
    <row r="348" spans="1:10" x14ac:dyDescent="0.2">
      <c r="A348" s="63" t="s">
        <v>485</v>
      </c>
      <c r="B348" s="63" t="s">
        <v>498</v>
      </c>
      <c r="C348" s="63" t="s">
        <v>499</v>
      </c>
      <c r="D348" s="63" t="s">
        <v>34</v>
      </c>
      <c r="E348" s="148">
        <v>40711</v>
      </c>
      <c r="F348" s="148">
        <v>40714</v>
      </c>
      <c r="G348" s="63">
        <v>3</v>
      </c>
      <c r="H348" s="63" t="s">
        <v>32</v>
      </c>
      <c r="I348" s="63" t="s">
        <v>33</v>
      </c>
      <c r="J348" s="63" t="s">
        <v>23</v>
      </c>
    </row>
    <row r="349" spans="1:10" x14ac:dyDescent="0.2">
      <c r="A349" s="63" t="s">
        <v>485</v>
      </c>
      <c r="B349" s="63" t="s">
        <v>498</v>
      </c>
      <c r="C349" s="63" t="s">
        <v>499</v>
      </c>
      <c r="D349" s="63" t="s">
        <v>34</v>
      </c>
      <c r="E349" s="148">
        <v>40714</v>
      </c>
      <c r="F349" s="148">
        <v>40718</v>
      </c>
      <c r="G349" s="63">
        <v>4</v>
      </c>
      <c r="H349" s="63" t="s">
        <v>32</v>
      </c>
      <c r="I349" s="63" t="s">
        <v>33</v>
      </c>
      <c r="J349" s="63" t="s">
        <v>23</v>
      </c>
    </row>
    <row r="350" spans="1:10" ht="18" x14ac:dyDescent="0.2">
      <c r="A350" s="63" t="s">
        <v>485</v>
      </c>
      <c r="B350" s="63" t="s">
        <v>498</v>
      </c>
      <c r="C350" s="63" t="s">
        <v>499</v>
      </c>
      <c r="D350" s="63" t="s">
        <v>34</v>
      </c>
      <c r="E350" s="148">
        <v>40732</v>
      </c>
      <c r="F350" s="148">
        <v>40734</v>
      </c>
      <c r="G350" s="63">
        <v>2</v>
      </c>
      <c r="H350" s="63" t="s">
        <v>32</v>
      </c>
      <c r="I350" s="63" t="s">
        <v>1033</v>
      </c>
      <c r="J350" s="63" t="s">
        <v>23</v>
      </c>
    </row>
    <row r="351" spans="1:10" x14ac:dyDescent="0.2">
      <c r="A351" s="63" t="s">
        <v>485</v>
      </c>
      <c r="B351" s="63" t="s">
        <v>498</v>
      </c>
      <c r="C351" s="63" t="s">
        <v>499</v>
      </c>
      <c r="D351" s="63" t="s">
        <v>34</v>
      </c>
      <c r="E351" s="148">
        <v>40735</v>
      </c>
      <c r="F351" s="148">
        <v>40741</v>
      </c>
      <c r="G351" s="63">
        <v>6</v>
      </c>
      <c r="H351" s="63" t="s">
        <v>32</v>
      </c>
      <c r="I351" s="63" t="s">
        <v>33</v>
      </c>
      <c r="J351" s="63" t="s">
        <v>23</v>
      </c>
    </row>
    <row r="352" spans="1:10" ht="18" x14ac:dyDescent="0.2">
      <c r="A352" s="63" t="s">
        <v>485</v>
      </c>
      <c r="B352" s="63" t="s">
        <v>498</v>
      </c>
      <c r="C352" s="63" t="s">
        <v>499</v>
      </c>
      <c r="D352" s="63" t="s">
        <v>34</v>
      </c>
      <c r="E352" s="148">
        <v>40746</v>
      </c>
      <c r="F352" s="148">
        <v>40748</v>
      </c>
      <c r="G352" s="63">
        <v>2</v>
      </c>
      <c r="H352" s="63" t="s">
        <v>32</v>
      </c>
      <c r="I352" s="63" t="s">
        <v>1033</v>
      </c>
      <c r="J352" s="63" t="s">
        <v>23</v>
      </c>
    </row>
    <row r="353" spans="1:10" x14ac:dyDescent="0.2">
      <c r="A353" s="63" t="s">
        <v>485</v>
      </c>
      <c r="B353" s="63" t="s">
        <v>498</v>
      </c>
      <c r="C353" s="63" t="s">
        <v>499</v>
      </c>
      <c r="D353" s="63" t="s">
        <v>34</v>
      </c>
      <c r="E353" s="148">
        <v>40795</v>
      </c>
      <c r="F353" s="148">
        <v>40808</v>
      </c>
      <c r="G353" s="63">
        <v>13</v>
      </c>
      <c r="H353" s="63" t="s">
        <v>32</v>
      </c>
      <c r="I353" s="63" t="s">
        <v>33</v>
      </c>
      <c r="J353" s="63" t="s">
        <v>23</v>
      </c>
    </row>
    <row r="354" spans="1:10" x14ac:dyDescent="0.2">
      <c r="A354" s="63" t="s">
        <v>485</v>
      </c>
      <c r="B354" s="63" t="s">
        <v>498</v>
      </c>
      <c r="C354" s="63" t="s">
        <v>499</v>
      </c>
      <c r="D354" s="63" t="s">
        <v>34</v>
      </c>
      <c r="E354" s="148">
        <v>40815</v>
      </c>
      <c r="F354" s="148">
        <v>40830</v>
      </c>
      <c r="G354" s="63">
        <v>15</v>
      </c>
      <c r="H354" s="63" t="s">
        <v>32</v>
      </c>
      <c r="I354" s="63" t="s">
        <v>33</v>
      </c>
      <c r="J354" s="63" t="s">
        <v>23</v>
      </c>
    </row>
    <row r="355" spans="1:10" x14ac:dyDescent="0.2">
      <c r="A355" s="63" t="s">
        <v>485</v>
      </c>
      <c r="B355" s="63" t="s">
        <v>498</v>
      </c>
      <c r="C355" s="63" t="s">
        <v>499</v>
      </c>
      <c r="D355" s="63" t="s">
        <v>34</v>
      </c>
      <c r="E355" s="148">
        <v>40837</v>
      </c>
      <c r="F355" s="148">
        <v>40847</v>
      </c>
      <c r="G355" s="63">
        <v>10</v>
      </c>
      <c r="H355" s="63" t="s">
        <v>32</v>
      </c>
      <c r="I355" s="63" t="s">
        <v>33</v>
      </c>
      <c r="J355" s="63" t="s">
        <v>23</v>
      </c>
    </row>
    <row r="356" spans="1:10" ht="18" x14ac:dyDescent="0.2">
      <c r="A356" s="63" t="s">
        <v>485</v>
      </c>
      <c r="B356" s="63" t="s">
        <v>500</v>
      </c>
      <c r="C356" s="63" t="s">
        <v>501</v>
      </c>
      <c r="D356" s="63" t="s">
        <v>34</v>
      </c>
      <c r="E356" s="148">
        <v>40577</v>
      </c>
      <c r="F356" s="148">
        <v>40618</v>
      </c>
      <c r="G356" s="63">
        <v>41</v>
      </c>
      <c r="H356" s="63" t="s">
        <v>32</v>
      </c>
      <c r="I356" s="63" t="s">
        <v>1034</v>
      </c>
      <c r="J356" s="63" t="s">
        <v>23</v>
      </c>
    </row>
    <row r="357" spans="1:10" x14ac:dyDescent="0.2">
      <c r="A357" s="63" t="s">
        <v>485</v>
      </c>
      <c r="B357" s="63" t="s">
        <v>500</v>
      </c>
      <c r="C357" s="63" t="s">
        <v>501</v>
      </c>
      <c r="D357" s="63" t="s">
        <v>34</v>
      </c>
      <c r="E357" s="148">
        <v>40618</v>
      </c>
      <c r="F357" s="148">
        <v>40621</v>
      </c>
      <c r="G357" s="63">
        <v>3</v>
      </c>
      <c r="H357" s="63" t="s">
        <v>32</v>
      </c>
      <c r="I357" s="63" t="s">
        <v>33</v>
      </c>
      <c r="J357" s="63" t="s">
        <v>23</v>
      </c>
    </row>
    <row r="358" spans="1:10" x14ac:dyDescent="0.2">
      <c r="A358" s="63" t="s">
        <v>485</v>
      </c>
      <c r="B358" s="63" t="s">
        <v>500</v>
      </c>
      <c r="C358" s="63" t="s">
        <v>501</v>
      </c>
      <c r="D358" s="63" t="s">
        <v>34</v>
      </c>
      <c r="E358" s="148">
        <v>40621</v>
      </c>
      <c r="F358" s="148">
        <v>40647</v>
      </c>
      <c r="G358" s="63">
        <v>26</v>
      </c>
      <c r="H358" s="63" t="s">
        <v>32</v>
      </c>
      <c r="I358" s="63" t="s">
        <v>33</v>
      </c>
      <c r="J358" s="63" t="s">
        <v>23</v>
      </c>
    </row>
    <row r="359" spans="1:10" x14ac:dyDescent="0.2">
      <c r="A359" s="63" t="s">
        <v>485</v>
      </c>
      <c r="B359" s="63" t="s">
        <v>500</v>
      </c>
      <c r="C359" s="63" t="s">
        <v>501</v>
      </c>
      <c r="D359" s="63" t="s">
        <v>34</v>
      </c>
      <c r="E359" s="148">
        <v>40647</v>
      </c>
      <c r="F359" s="148">
        <v>40649</v>
      </c>
      <c r="G359" s="63">
        <v>2</v>
      </c>
      <c r="H359" s="63" t="s">
        <v>32</v>
      </c>
      <c r="I359" s="63" t="s">
        <v>33</v>
      </c>
      <c r="J359" s="63" t="s">
        <v>23</v>
      </c>
    </row>
    <row r="360" spans="1:10" x14ac:dyDescent="0.2">
      <c r="A360" s="63" t="s">
        <v>485</v>
      </c>
      <c r="B360" s="63" t="s">
        <v>500</v>
      </c>
      <c r="C360" s="63" t="s">
        <v>501</v>
      </c>
      <c r="D360" s="63" t="s">
        <v>34</v>
      </c>
      <c r="E360" s="148">
        <v>40649</v>
      </c>
      <c r="F360" s="148">
        <v>40673</v>
      </c>
      <c r="G360" s="63">
        <v>24</v>
      </c>
      <c r="H360" s="63" t="s">
        <v>32</v>
      </c>
      <c r="I360" s="63" t="s">
        <v>33</v>
      </c>
      <c r="J360" s="63" t="s">
        <v>23</v>
      </c>
    </row>
    <row r="361" spans="1:10" x14ac:dyDescent="0.2">
      <c r="A361" s="63" t="s">
        <v>485</v>
      </c>
      <c r="B361" s="63" t="s">
        <v>500</v>
      </c>
      <c r="C361" s="63" t="s">
        <v>501</v>
      </c>
      <c r="D361" s="63" t="s">
        <v>34</v>
      </c>
      <c r="E361" s="148">
        <v>40673</v>
      </c>
      <c r="F361" s="148">
        <v>40675</v>
      </c>
      <c r="G361" s="63">
        <v>2</v>
      </c>
      <c r="H361" s="63" t="s">
        <v>32</v>
      </c>
      <c r="I361" s="63" t="s">
        <v>33</v>
      </c>
      <c r="J361" s="63" t="s">
        <v>23</v>
      </c>
    </row>
    <row r="362" spans="1:10" x14ac:dyDescent="0.2">
      <c r="A362" s="63" t="s">
        <v>485</v>
      </c>
      <c r="B362" s="63" t="s">
        <v>500</v>
      </c>
      <c r="C362" s="63" t="s">
        <v>501</v>
      </c>
      <c r="D362" s="63" t="s">
        <v>34</v>
      </c>
      <c r="E362" s="148">
        <v>40675</v>
      </c>
      <c r="F362" s="148">
        <v>40687</v>
      </c>
      <c r="G362" s="63">
        <v>12</v>
      </c>
      <c r="H362" s="63" t="s">
        <v>32</v>
      </c>
      <c r="I362" s="63" t="s">
        <v>33</v>
      </c>
      <c r="J362" s="63" t="s">
        <v>23</v>
      </c>
    </row>
    <row r="363" spans="1:10" x14ac:dyDescent="0.2">
      <c r="A363" s="63" t="s">
        <v>485</v>
      </c>
      <c r="B363" s="63" t="s">
        <v>500</v>
      </c>
      <c r="C363" s="63" t="s">
        <v>501</v>
      </c>
      <c r="D363" s="63" t="s">
        <v>34</v>
      </c>
      <c r="E363" s="148">
        <v>40687</v>
      </c>
      <c r="F363" s="148">
        <v>40689</v>
      </c>
      <c r="G363" s="63">
        <v>2</v>
      </c>
      <c r="H363" s="63" t="s">
        <v>32</v>
      </c>
      <c r="I363" s="63" t="s">
        <v>33</v>
      </c>
      <c r="J363" s="63" t="s">
        <v>23</v>
      </c>
    </row>
    <row r="364" spans="1:10" x14ac:dyDescent="0.2">
      <c r="A364" s="63" t="s">
        <v>485</v>
      </c>
      <c r="B364" s="63" t="s">
        <v>500</v>
      </c>
      <c r="C364" s="63" t="s">
        <v>501</v>
      </c>
      <c r="D364" s="63" t="s">
        <v>34</v>
      </c>
      <c r="E364" s="148">
        <v>40689</v>
      </c>
      <c r="F364" s="148">
        <v>40690</v>
      </c>
      <c r="G364" s="63">
        <v>1</v>
      </c>
      <c r="H364" s="63" t="s">
        <v>32</v>
      </c>
      <c r="I364" s="63" t="s">
        <v>33</v>
      </c>
      <c r="J364" s="63" t="s">
        <v>23</v>
      </c>
    </row>
    <row r="365" spans="1:10" x14ac:dyDescent="0.2">
      <c r="A365" s="63" t="s">
        <v>485</v>
      </c>
      <c r="B365" s="63" t="s">
        <v>500</v>
      </c>
      <c r="C365" s="63" t="s">
        <v>501</v>
      </c>
      <c r="D365" s="63" t="s">
        <v>34</v>
      </c>
      <c r="E365" s="148">
        <v>40695</v>
      </c>
      <c r="F365" s="148">
        <v>40701</v>
      </c>
      <c r="G365" s="63">
        <v>6</v>
      </c>
      <c r="H365" s="63" t="s">
        <v>32</v>
      </c>
      <c r="I365" s="63" t="s">
        <v>33</v>
      </c>
      <c r="J365" s="63" t="s">
        <v>23</v>
      </c>
    </row>
    <row r="366" spans="1:10" x14ac:dyDescent="0.2">
      <c r="A366" s="63" t="s">
        <v>485</v>
      </c>
      <c r="B366" s="63" t="s">
        <v>500</v>
      </c>
      <c r="C366" s="63" t="s">
        <v>501</v>
      </c>
      <c r="D366" s="63" t="s">
        <v>34</v>
      </c>
      <c r="E366" s="148">
        <v>40701</v>
      </c>
      <c r="F366" s="148">
        <v>40723</v>
      </c>
      <c r="G366" s="63">
        <v>22</v>
      </c>
      <c r="H366" s="63" t="s">
        <v>32</v>
      </c>
      <c r="I366" s="63" t="s">
        <v>33</v>
      </c>
      <c r="J366" s="63" t="s">
        <v>23</v>
      </c>
    </row>
    <row r="367" spans="1:10" x14ac:dyDescent="0.2">
      <c r="A367" s="63" t="s">
        <v>485</v>
      </c>
      <c r="B367" s="63" t="s">
        <v>500</v>
      </c>
      <c r="C367" s="63" t="s">
        <v>501</v>
      </c>
      <c r="D367" s="63" t="s">
        <v>34</v>
      </c>
      <c r="E367" s="148">
        <v>40723</v>
      </c>
      <c r="F367" s="148">
        <v>40724</v>
      </c>
      <c r="G367" s="63">
        <v>1</v>
      </c>
      <c r="H367" s="63" t="s">
        <v>32</v>
      </c>
      <c r="I367" s="63" t="s">
        <v>33</v>
      </c>
      <c r="J367" s="63" t="s">
        <v>23</v>
      </c>
    </row>
    <row r="368" spans="1:10" x14ac:dyDescent="0.2">
      <c r="A368" s="63" t="s">
        <v>485</v>
      </c>
      <c r="B368" s="63" t="s">
        <v>500</v>
      </c>
      <c r="C368" s="63" t="s">
        <v>501</v>
      </c>
      <c r="D368" s="63" t="s">
        <v>34</v>
      </c>
      <c r="E368" s="148">
        <v>40724</v>
      </c>
      <c r="F368" s="148">
        <v>40745</v>
      </c>
      <c r="G368" s="63">
        <v>21</v>
      </c>
      <c r="H368" s="63" t="s">
        <v>32</v>
      </c>
      <c r="I368" s="63" t="s">
        <v>33</v>
      </c>
      <c r="J368" s="63" t="s">
        <v>23</v>
      </c>
    </row>
    <row r="369" spans="1:10" x14ac:dyDescent="0.2">
      <c r="A369" s="63" t="s">
        <v>485</v>
      </c>
      <c r="B369" s="63" t="s">
        <v>500</v>
      </c>
      <c r="C369" s="63" t="s">
        <v>501</v>
      </c>
      <c r="D369" s="63" t="s">
        <v>34</v>
      </c>
      <c r="E369" s="148">
        <v>40745</v>
      </c>
      <c r="F369" s="148">
        <v>40746</v>
      </c>
      <c r="G369" s="63">
        <v>1</v>
      </c>
      <c r="H369" s="63" t="s">
        <v>32</v>
      </c>
      <c r="I369" s="63" t="s">
        <v>33</v>
      </c>
      <c r="J369" s="63" t="s">
        <v>23</v>
      </c>
    </row>
    <row r="370" spans="1:10" x14ac:dyDescent="0.2">
      <c r="A370" s="63" t="s">
        <v>485</v>
      </c>
      <c r="B370" s="63" t="s">
        <v>500</v>
      </c>
      <c r="C370" s="63" t="s">
        <v>501</v>
      </c>
      <c r="D370" s="63" t="s">
        <v>34</v>
      </c>
      <c r="E370" s="148">
        <v>40746</v>
      </c>
      <c r="F370" s="148">
        <v>40748</v>
      </c>
      <c r="G370" s="63">
        <v>2</v>
      </c>
      <c r="H370" s="63" t="s">
        <v>32</v>
      </c>
      <c r="I370" s="63" t="s">
        <v>33</v>
      </c>
      <c r="J370" s="63" t="s">
        <v>23</v>
      </c>
    </row>
    <row r="371" spans="1:10" x14ac:dyDescent="0.2">
      <c r="A371" s="63" t="s">
        <v>485</v>
      </c>
      <c r="B371" s="63" t="s">
        <v>500</v>
      </c>
      <c r="C371" s="63" t="s">
        <v>501</v>
      </c>
      <c r="D371" s="63" t="s">
        <v>34</v>
      </c>
      <c r="E371" s="148">
        <v>40753</v>
      </c>
      <c r="F371" s="148">
        <v>40755</v>
      </c>
      <c r="G371" s="63">
        <v>2</v>
      </c>
      <c r="H371" s="63" t="s">
        <v>32</v>
      </c>
      <c r="I371" s="63" t="s">
        <v>33</v>
      </c>
      <c r="J371" s="63" t="s">
        <v>23</v>
      </c>
    </row>
    <row r="372" spans="1:10" x14ac:dyDescent="0.2">
      <c r="A372" s="63" t="s">
        <v>485</v>
      </c>
      <c r="B372" s="63" t="s">
        <v>500</v>
      </c>
      <c r="C372" s="63" t="s">
        <v>501</v>
      </c>
      <c r="D372" s="63" t="s">
        <v>34</v>
      </c>
      <c r="E372" s="148">
        <v>40765</v>
      </c>
      <c r="F372" s="148">
        <v>40771</v>
      </c>
      <c r="G372" s="63">
        <v>6</v>
      </c>
      <c r="H372" s="63" t="s">
        <v>32</v>
      </c>
      <c r="I372" s="63" t="s">
        <v>33</v>
      </c>
      <c r="J372" s="63" t="s">
        <v>23</v>
      </c>
    </row>
    <row r="373" spans="1:10" x14ac:dyDescent="0.2">
      <c r="A373" s="63" t="s">
        <v>485</v>
      </c>
      <c r="B373" s="63" t="s">
        <v>500</v>
      </c>
      <c r="C373" s="63" t="s">
        <v>501</v>
      </c>
      <c r="D373" s="63" t="s">
        <v>34</v>
      </c>
      <c r="E373" s="148">
        <v>40773</v>
      </c>
      <c r="F373" s="148">
        <v>40773</v>
      </c>
      <c r="G373" s="63">
        <v>1</v>
      </c>
      <c r="H373" s="63" t="s">
        <v>32</v>
      </c>
      <c r="I373" s="63" t="s">
        <v>33</v>
      </c>
      <c r="J373" s="63" t="s">
        <v>23</v>
      </c>
    </row>
    <row r="374" spans="1:10" x14ac:dyDescent="0.2">
      <c r="A374" s="63" t="s">
        <v>485</v>
      </c>
      <c r="B374" s="63" t="s">
        <v>500</v>
      </c>
      <c r="C374" s="63" t="s">
        <v>501</v>
      </c>
      <c r="D374" s="63" t="s">
        <v>34</v>
      </c>
      <c r="E374" s="148">
        <v>40780</v>
      </c>
      <c r="F374" s="148">
        <v>40781</v>
      </c>
      <c r="G374" s="63">
        <v>1</v>
      </c>
      <c r="H374" s="63" t="s">
        <v>32</v>
      </c>
      <c r="I374" s="63" t="s">
        <v>33</v>
      </c>
      <c r="J374" s="63" t="s">
        <v>23</v>
      </c>
    </row>
    <row r="375" spans="1:10" x14ac:dyDescent="0.2">
      <c r="A375" s="63" t="s">
        <v>485</v>
      </c>
      <c r="B375" s="63" t="s">
        <v>500</v>
      </c>
      <c r="C375" s="63" t="s">
        <v>501</v>
      </c>
      <c r="D375" s="63" t="s">
        <v>34</v>
      </c>
      <c r="E375" s="148">
        <v>40781</v>
      </c>
      <c r="F375" s="148">
        <v>40782</v>
      </c>
      <c r="G375" s="63">
        <v>1</v>
      </c>
      <c r="H375" s="63" t="s">
        <v>32</v>
      </c>
      <c r="I375" s="63" t="s">
        <v>33</v>
      </c>
      <c r="J375" s="63" t="s">
        <v>23</v>
      </c>
    </row>
    <row r="376" spans="1:10" x14ac:dyDescent="0.2">
      <c r="A376" s="63" t="s">
        <v>485</v>
      </c>
      <c r="B376" s="63" t="s">
        <v>500</v>
      </c>
      <c r="C376" s="63" t="s">
        <v>501</v>
      </c>
      <c r="D376" s="63" t="s">
        <v>34</v>
      </c>
      <c r="E376" s="148">
        <v>40782</v>
      </c>
      <c r="F376" s="148">
        <v>40783</v>
      </c>
      <c r="G376" s="63">
        <v>1</v>
      </c>
      <c r="H376" s="63" t="s">
        <v>32</v>
      </c>
      <c r="I376" s="63" t="s">
        <v>33</v>
      </c>
      <c r="J376" s="63" t="s">
        <v>23</v>
      </c>
    </row>
    <row r="377" spans="1:10" x14ac:dyDescent="0.2">
      <c r="A377" s="63" t="s">
        <v>485</v>
      </c>
      <c r="B377" s="63" t="s">
        <v>500</v>
      </c>
      <c r="C377" s="63" t="s">
        <v>501</v>
      </c>
      <c r="D377" s="63" t="s">
        <v>34</v>
      </c>
      <c r="E377" s="148">
        <v>40783</v>
      </c>
      <c r="F377" s="148">
        <v>40785</v>
      </c>
      <c r="G377" s="63">
        <v>2</v>
      </c>
      <c r="H377" s="63" t="s">
        <v>32</v>
      </c>
      <c r="I377" s="63" t="s">
        <v>33</v>
      </c>
      <c r="J377" s="63" t="s">
        <v>23</v>
      </c>
    </row>
    <row r="378" spans="1:10" x14ac:dyDescent="0.2">
      <c r="A378" s="63" t="s">
        <v>485</v>
      </c>
      <c r="B378" s="63" t="s">
        <v>500</v>
      </c>
      <c r="C378" s="63" t="s">
        <v>501</v>
      </c>
      <c r="D378" s="63" t="s">
        <v>34</v>
      </c>
      <c r="E378" s="148">
        <v>40785</v>
      </c>
      <c r="F378" s="148">
        <v>40788</v>
      </c>
      <c r="G378" s="63">
        <v>3</v>
      </c>
      <c r="H378" s="63" t="s">
        <v>32</v>
      </c>
      <c r="I378" s="63" t="s">
        <v>33</v>
      </c>
      <c r="J378" s="63" t="s">
        <v>23</v>
      </c>
    </row>
    <row r="379" spans="1:10" x14ac:dyDescent="0.2">
      <c r="A379" s="63" t="s">
        <v>485</v>
      </c>
      <c r="B379" s="63" t="s">
        <v>500</v>
      </c>
      <c r="C379" s="63" t="s">
        <v>501</v>
      </c>
      <c r="D379" s="63" t="s">
        <v>34</v>
      </c>
      <c r="E379" s="148">
        <v>40788</v>
      </c>
      <c r="F379" s="148">
        <v>40802</v>
      </c>
      <c r="G379" s="63">
        <v>14</v>
      </c>
      <c r="H379" s="63" t="s">
        <v>32</v>
      </c>
      <c r="I379" s="63" t="s">
        <v>33</v>
      </c>
      <c r="J379" s="63" t="s">
        <v>23</v>
      </c>
    </row>
    <row r="380" spans="1:10" x14ac:dyDescent="0.2">
      <c r="A380" s="63" t="s">
        <v>485</v>
      </c>
      <c r="B380" s="63" t="s">
        <v>500</v>
      </c>
      <c r="C380" s="63" t="s">
        <v>501</v>
      </c>
      <c r="D380" s="63" t="s">
        <v>34</v>
      </c>
      <c r="E380" s="148">
        <v>40802</v>
      </c>
      <c r="F380" s="148">
        <v>40837</v>
      </c>
      <c r="G380" s="63">
        <v>35</v>
      </c>
      <c r="H380" s="63" t="s">
        <v>32</v>
      </c>
      <c r="I380" s="63" t="s">
        <v>33</v>
      </c>
      <c r="J380" s="63" t="s">
        <v>23</v>
      </c>
    </row>
    <row r="381" spans="1:10" x14ac:dyDescent="0.2">
      <c r="A381" s="63" t="s">
        <v>485</v>
      </c>
      <c r="B381" s="63" t="s">
        <v>500</v>
      </c>
      <c r="C381" s="63" t="s">
        <v>501</v>
      </c>
      <c r="D381" s="63" t="s">
        <v>34</v>
      </c>
      <c r="E381" s="148">
        <v>40837</v>
      </c>
      <c r="F381" s="148">
        <v>40851</v>
      </c>
      <c r="G381" s="63">
        <v>14</v>
      </c>
      <c r="H381" s="63" t="s">
        <v>32</v>
      </c>
      <c r="I381" s="63" t="s">
        <v>33</v>
      </c>
      <c r="J381" s="63" t="s">
        <v>23</v>
      </c>
    </row>
    <row r="382" spans="1:10" x14ac:dyDescent="0.2">
      <c r="A382" s="63" t="s">
        <v>485</v>
      </c>
      <c r="B382" s="63" t="s">
        <v>500</v>
      </c>
      <c r="C382" s="63" t="s">
        <v>501</v>
      </c>
      <c r="D382" s="63" t="s">
        <v>34</v>
      </c>
      <c r="E382" s="148">
        <v>40899</v>
      </c>
      <c r="F382" s="148">
        <v>40905</v>
      </c>
      <c r="G382" s="63">
        <v>6</v>
      </c>
      <c r="H382" s="63" t="s">
        <v>32</v>
      </c>
      <c r="I382" s="63" t="s">
        <v>33</v>
      </c>
      <c r="J382" s="63" t="s">
        <v>23</v>
      </c>
    </row>
    <row r="383" spans="1:10" x14ac:dyDescent="0.2">
      <c r="A383" s="63" t="s">
        <v>485</v>
      </c>
      <c r="B383" s="63" t="s">
        <v>500</v>
      </c>
      <c r="C383" s="63" t="s">
        <v>501</v>
      </c>
      <c r="D383" s="63" t="s">
        <v>34</v>
      </c>
      <c r="E383" s="148">
        <v>40905</v>
      </c>
      <c r="F383" s="148">
        <v>40908</v>
      </c>
      <c r="G383" s="63">
        <v>3</v>
      </c>
      <c r="H383" s="63" t="s">
        <v>32</v>
      </c>
      <c r="I383" s="63" t="s">
        <v>1026</v>
      </c>
      <c r="J383" s="63" t="s">
        <v>23</v>
      </c>
    </row>
    <row r="384" spans="1:10" x14ac:dyDescent="0.2">
      <c r="A384" s="63" t="s">
        <v>485</v>
      </c>
      <c r="B384" s="63" t="s">
        <v>504</v>
      </c>
      <c r="C384" s="63" t="s">
        <v>505</v>
      </c>
      <c r="D384" s="63" t="s">
        <v>34</v>
      </c>
      <c r="E384" s="148">
        <v>40589</v>
      </c>
      <c r="F384" s="148">
        <v>40590</v>
      </c>
      <c r="G384" s="63">
        <v>1</v>
      </c>
      <c r="H384" s="63" t="s">
        <v>32</v>
      </c>
      <c r="I384" s="63" t="s">
        <v>33</v>
      </c>
      <c r="J384" s="63" t="s">
        <v>23</v>
      </c>
    </row>
    <row r="385" spans="1:10" x14ac:dyDescent="0.2">
      <c r="A385" s="63" t="s">
        <v>485</v>
      </c>
      <c r="B385" s="63" t="s">
        <v>504</v>
      </c>
      <c r="C385" s="63" t="s">
        <v>505</v>
      </c>
      <c r="D385" s="63" t="s">
        <v>34</v>
      </c>
      <c r="E385" s="148">
        <v>40605</v>
      </c>
      <c r="F385" s="148">
        <v>40606</v>
      </c>
      <c r="G385" s="63">
        <v>1</v>
      </c>
      <c r="H385" s="63" t="s">
        <v>32</v>
      </c>
      <c r="I385" s="63" t="s">
        <v>1026</v>
      </c>
      <c r="J385" s="63" t="s">
        <v>23</v>
      </c>
    </row>
    <row r="386" spans="1:10" x14ac:dyDescent="0.2">
      <c r="A386" s="63" t="s">
        <v>485</v>
      </c>
      <c r="B386" s="63" t="s">
        <v>504</v>
      </c>
      <c r="C386" s="63" t="s">
        <v>505</v>
      </c>
      <c r="D386" s="63" t="s">
        <v>34</v>
      </c>
      <c r="E386" s="148">
        <v>40619</v>
      </c>
      <c r="F386" s="148">
        <v>40620</v>
      </c>
      <c r="G386" s="63">
        <v>1</v>
      </c>
      <c r="H386" s="63" t="s">
        <v>32</v>
      </c>
      <c r="I386" s="63" t="s">
        <v>33</v>
      </c>
      <c r="J386" s="63" t="s">
        <v>23</v>
      </c>
    </row>
    <row r="387" spans="1:10" x14ac:dyDescent="0.2">
      <c r="A387" s="63" t="s">
        <v>485</v>
      </c>
      <c r="B387" s="63" t="s">
        <v>504</v>
      </c>
      <c r="C387" s="63" t="s">
        <v>505</v>
      </c>
      <c r="D387" s="63" t="s">
        <v>34</v>
      </c>
      <c r="E387" s="148">
        <v>40620</v>
      </c>
      <c r="F387" s="148">
        <v>40621</v>
      </c>
      <c r="G387" s="63">
        <v>1</v>
      </c>
      <c r="H387" s="63" t="s">
        <v>32</v>
      </c>
      <c r="I387" s="63" t="s">
        <v>33</v>
      </c>
      <c r="J387" s="63" t="s">
        <v>23</v>
      </c>
    </row>
    <row r="388" spans="1:10" x14ac:dyDescent="0.2">
      <c r="A388" s="63" t="s">
        <v>485</v>
      </c>
      <c r="B388" s="63" t="s">
        <v>504</v>
      </c>
      <c r="C388" s="63" t="s">
        <v>505</v>
      </c>
      <c r="D388" s="63" t="s">
        <v>34</v>
      </c>
      <c r="E388" s="148">
        <v>40621</v>
      </c>
      <c r="F388" s="148">
        <v>40631</v>
      </c>
      <c r="G388" s="63">
        <v>10</v>
      </c>
      <c r="H388" s="63" t="s">
        <v>32</v>
      </c>
      <c r="I388" s="63" t="s">
        <v>33</v>
      </c>
      <c r="J388" s="63" t="s">
        <v>23</v>
      </c>
    </row>
    <row r="389" spans="1:10" x14ac:dyDescent="0.2">
      <c r="A389" s="63" t="s">
        <v>485</v>
      </c>
      <c r="B389" s="63" t="s">
        <v>504</v>
      </c>
      <c r="C389" s="63" t="s">
        <v>505</v>
      </c>
      <c r="D389" s="63" t="s">
        <v>34</v>
      </c>
      <c r="E389" s="148">
        <v>40642</v>
      </c>
      <c r="F389" s="148">
        <v>40643</v>
      </c>
      <c r="G389" s="63">
        <v>1</v>
      </c>
      <c r="H389" s="63" t="s">
        <v>32</v>
      </c>
      <c r="I389" s="63" t="s">
        <v>33</v>
      </c>
      <c r="J389" s="63" t="s">
        <v>23</v>
      </c>
    </row>
    <row r="390" spans="1:10" x14ac:dyDescent="0.2">
      <c r="A390" s="63" t="s">
        <v>485</v>
      </c>
      <c r="B390" s="63" t="s">
        <v>504</v>
      </c>
      <c r="C390" s="63" t="s">
        <v>505</v>
      </c>
      <c r="D390" s="63" t="s">
        <v>34</v>
      </c>
      <c r="E390" s="148">
        <v>40647</v>
      </c>
      <c r="F390" s="148">
        <v>40648</v>
      </c>
      <c r="G390" s="63">
        <v>1</v>
      </c>
      <c r="H390" s="63" t="s">
        <v>32</v>
      </c>
      <c r="I390" s="63" t="s">
        <v>33</v>
      </c>
      <c r="J390" s="63" t="s">
        <v>23</v>
      </c>
    </row>
    <row r="391" spans="1:10" x14ac:dyDescent="0.2">
      <c r="A391" s="63" t="s">
        <v>485</v>
      </c>
      <c r="B391" s="63" t="s">
        <v>504</v>
      </c>
      <c r="C391" s="63" t="s">
        <v>505</v>
      </c>
      <c r="D391" s="63" t="s">
        <v>34</v>
      </c>
      <c r="E391" s="148">
        <v>40739</v>
      </c>
      <c r="F391" s="148">
        <v>40740</v>
      </c>
      <c r="G391" s="63">
        <v>1</v>
      </c>
      <c r="H391" s="63" t="s">
        <v>32</v>
      </c>
      <c r="I391" s="63" t="s">
        <v>1027</v>
      </c>
      <c r="J391" s="63" t="s">
        <v>23</v>
      </c>
    </row>
    <row r="392" spans="1:10" x14ac:dyDescent="0.2">
      <c r="A392" s="63" t="s">
        <v>485</v>
      </c>
      <c r="B392" s="63" t="s">
        <v>504</v>
      </c>
      <c r="C392" s="63" t="s">
        <v>505</v>
      </c>
      <c r="D392" s="63" t="s">
        <v>34</v>
      </c>
      <c r="E392" s="148">
        <v>40740</v>
      </c>
      <c r="F392" s="148">
        <v>40741</v>
      </c>
      <c r="G392" s="63">
        <v>1</v>
      </c>
      <c r="H392" s="63" t="s">
        <v>32</v>
      </c>
      <c r="I392" s="63" t="s">
        <v>33</v>
      </c>
      <c r="J392" s="63" t="s">
        <v>23</v>
      </c>
    </row>
    <row r="393" spans="1:10" x14ac:dyDescent="0.2">
      <c r="A393" s="63" t="s">
        <v>485</v>
      </c>
      <c r="B393" s="63" t="s">
        <v>504</v>
      </c>
      <c r="C393" s="63" t="s">
        <v>505</v>
      </c>
      <c r="D393" s="63" t="s">
        <v>34</v>
      </c>
      <c r="E393" s="148">
        <v>40745</v>
      </c>
      <c r="F393" s="148">
        <v>40746</v>
      </c>
      <c r="G393" s="63">
        <v>1</v>
      </c>
      <c r="H393" s="63" t="s">
        <v>32</v>
      </c>
      <c r="I393" s="63" t="s">
        <v>33</v>
      </c>
      <c r="J393" s="63" t="s">
        <v>23</v>
      </c>
    </row>
    <row r="394" spans="1:10" x14ac:dyDescent="0.2">
      <c r="A394" s="63" t="s">
        <v>485</v>
      </c>
      <c r="B394" s="63" t="s">
        <v>504</v>
      </c>
      <c r="C394" s="63" t="s">
        <v>505</v>
      </c>
      <c r="D394" s="63" t="s">
        <v>34</v>
      </c>
      <c r="E394" s="148">
        <v>40788</v>
      </c>
      <c r="F394" s="148">
        <v>40789</v>
      </c>
      <c r="G394" s="63">
        <v>1</v>
      </c>
      <c r="H394" s="63" t="s">
        <v>32</v>
      </c>
      <c r="I394" s="63" t="s">
        <v>1026</v>
      </c>
      <c r="J394" s="63" t="s">
        <v>23</v>
      </c>
    </row>
    <row r="395" spans="1:10" x14ac:dyDescent="0.2">
      <c r="A395" s="63" t="s">
        <v>485</v>
      </c>
      <c r="B395" s="63" t="s">
        <v>504</v>
      </c>
      <c r="C395" s="63" t="s">
        <v>505</v>
      </c>
      <c r="D395" s="63" t="s">
        <v>34</v>
      </c>
      <c r="E395" s="148">
        <v>40800</v>
      </c>
      <c r="F395" s="148">
        <v>40801</v>
      </c>
      <c r="G395" s="63">
        <v>1</v>
      </c>
      <c r="H395" s="63" t="s">
        <v>32</v>
      </c>
      <c r="I395" s="63" t="s">
        <v>1122</v>
      </c>
      <c r="J395" s="63" t="s">
        <v>23</v>
      </c>
    </row>
    <row r="396" spans="1:10" x14ac:dyDescent="0.2">
      <c r="A396" s="63" t="s">
        <v>485</v>
      </c>
      <c r="B396" s="63" t="s">
        <v>504</v>
      </c>
      <c r="C396" s="63" t="s">
        <v>505</v>
      </c>
      <c r="D396" s="63" t="s">
        <v>34</v>
      </c>
      <c r="E396" s="148">
        <v>40841</v>
      </c>
      <c r="F396" s="148">
        <v>40843</v>
      </c>
      <c r="G396" s="63">
        <v>2</v>
      </c>
      <c r="H396" s="63" t="s">
        <v>32</v>
      </c>
      <c r="I396" s="63" t="s">
        <v>33</v>
      </c>
      <c r="J396" s="63" t="s">
        <v>23</v>
      </c>
    </row>
    <row r="397" spans="1:10" x14ac:dyDescent="0.2">
      <c r="A397" s="63" t="s">
        <v>485</v>
      </c>
      <c r="B397" s="63" t="s">
        <v>506</v>
      </c>
      <c r="C397" s="63" t="s">
        <v>507</v>
      </c>
      <c r="D397" s="63" t="s">
        <v>34</v>
      </c>
      <c r="E397" s="148">
        <v>40639</v>
      </c>
      <c r="F397" s="148">
        <v>40641</v>
      </c>
      <c r="G397" s="63">
        <v>2</v>
      </c>
      <c r="H397" s="63" t="s">
        <v>32</v>
      </c>
      <c r="I397" s="63" t="s">
        <v>33</v>
      </c>
      <c r="J397" s="63" t="s">
        <v>23</v>
      </c>
    </row>
    <row r="398" spans="1:10" x14ac:dyDescent="0.2">
      <c r="A398" s="63" t="s">
        <v>485</v>
      </c>
      <c r="B398" s="63" t="s">
        <v>506</v>
      </c>
      <c r="C398" s="63" t="s">
        <v>507</v>
      </c>
      <c r="D398" s="63" t="s">
        <v>34</v>
      </c>
      <c r="E398" s="148">
        <v>40723</v>
      </c>
      <c r="F398" s="148">
        <v>40725</v>
      </c>
      <c r="G398" s="63">
        <v>2</v>
      </c>
      <c r="H398" s="63" t="s">
        <v>32</v>
      </c>
      <c r="I398" s="63" t="s">
        <v>33</v>
      </c>
      <c r="J398" s="63" t="s">
        <v>23</v>
      </c>
    </row>
    <row r="399" spans="1:10" x14ac:dyDescent="0.2">
      <c r="A399" s="63" t="s">
        <v>485</v>
      </c>
      <c r="B399" s="63" t="s">
        <v>506</v>
      </c>
      <c r="C399" s="63" t="s">
        <v>507</v>
      </c>
      <c r="D399" s="63" t="s">
        <v>34</v>
      </c>
      <c r="E399" s="148">
        <v>40744</v>
      </c>
      <c r="F399" s="148">
        <v>40748</v>
      </c>
      <c r="G399" s="63">
        <v>4</v>
      </c>
      <c r="H399" s="63" t="s">
        <v>32</v>
      </c>
      <c r="I399" s="63" t="s">
        <v>33</v>
      </c>
      <c r="J399" s="63" t="s">
        <v>23</v>
      </c>
    </row>
    <row r="400" spans="1:10" x14ac:dyDescent="0.2">
      <c r="A400" s="63" t="s">
        <v>485</v>
      </c>
      <c r="B400" s="63" t="s">
        <v>506</v>
      </c>
      <c r="C400" s="63" t="s">
        <v>507</v>
      </c>
      <c r="D400" s="63" t="s">
        <v>34</v>
      </c>
      <c r="E400" s="148">
        <v>40751</v>
      </c>
      <c r="F400" s="148">
        <v>40753</v>
      </c>
      <c r="G400" s="63">
        <v>2</v>
      </c>
      <c r="H400" s="63" t="s">
        <v>32</v>
      </c>
      <c r="I400" s="63" t="s">
        <v>33</v>
      </c>
      <c r="J400" s="63" t="s">
        <v>23</v>
      </c>
    </row>
    <row r="401" spans="1:10" x14ac:dyDescent="0.2">
      <c r="A401" s="63" t="s">
        <v>485</v>
      </c>
      <c r="B401" s="63" t="s">
        <v>506</v>
      </c>
      <c r="C401" s="63" t="s">
        <v>507</v>
      </c>
      <c r="D401" s="63" t="s">
        <v>34</v>
      </c>
      <c r="E401" s="148">
        <v>40758</v>
      </c>
      <c r="F401" s="148">
        <v>40760</v>
      </c>
      <c r="G401" s="63">
        <v>2</v>
      </c>
      <c r="H401" s="63" t="s">
        <v>32</v>
      </c>
      <c r="I401" s="63" t="s">
        <v>33</v>
      </c>
      <c r="J401" s="63" t="s">
        <v>23</v>
      </c>
    </row>
    <row r="402" spans="1:10" x14ac:dyDescent="0.2">
      <c r="A402" s="63" t="s">
        <v>485</v>
      </c>
      <c r="B402" s="63" t="s">
        <v>506</v>
      </c>
      <c r="C402" s="63" t="s">
        <v>507</v>
      </c>
      <c r="D402" s="63" t="s">
        <v>34</v>
      </c>
      <c r="E402" s="148">
        <v>40773</v>
      </c>
      <c r="F402" s="148">
        <v>40774</v>
      </c>
      <c r="G402" s="63">
        <v>1</v>
      </c>
      <c r="H402" s="63" t="s">
        <v>32</v>
      </c>
      <c r="I402" s="63" t="s">
        <v>33</v>
      </c>
      <c r="J402" s="63" t="s">
        <v>23</v>
      </c>
    </row>
    <row r="403" spans="1:10" x14ac:dyDescent="0.2">
      <c r="A403" s="63" t="s">
        <v>485</v>
      </c>
      <c r="B403" s="63" t="s">
        <v>506</v>
      </c>
      <c r="C403" s="63" t="s">
        <v>507</v>
      </c>
      <c r="D403" s="63" t="s">
        <v>34</v>
      </c>
      <c r="E403" s="148">
        <v>40786</v>
      </c>
      <c r="F403" s="148">
        <v>40788</v>
      </c>
      <c r="G403" s="63">
        <v>2</v>
      </c>
      <c r="H403" s="63" t="s">
        <v>32</v>
      </c>
      <c r="I403" s="63" t="s">
        <v>1026</v>
      </c>
      <c r="J403" s="63" t="s">
        <v>23</v>
      </c>
    </row>
    <row r="404" spans="1:10" x14ac:dyDescent="0.2">
      <c r="A404" s="63" t="s">
        <v>485</v>
      </c>
      <c r="B404" s="63" t="s">
        <v>508</v>
      </c>
      <c r="C404" s="63" t="s">
        <v>509</v>
      </c>
      <c r="D404" s="63" t="s">
        <v>34</v>
      </c>
      <c r="E404" s="148">
        <v>40582</v>
      </c>
      <c r="F404" s="148">
        <v>40583</v>
      </c>
      <c r="G404" s="63">
        <v>1</v>
      </c>
      <c r="H404" s="63" t="s">
        <v>32</v>
      </c>
      <c r="I404" s="63" t="s">
        <v>33</v>
      </c>
      <c r="J404" s="63" t="s">
        <v>23</v>
      </c>
    </row>
    <row r="405" spans="1:10" x14ac:dyDescent="0.2">
      <c r="A405" s="63" t="s">
        <v>485</v>
      </c>
      <c r="B405" s="63" t="s">
        <v>508</v>
      </c>
      <c r="C405" s="63" t="s">
        <v>509</v>
      </c>
      <c r="D405" s="63" t="s">
        <v>34</v>
      </c>
      <c r="E405" s="148">
        <v>40606</v>
      </c>
      <c r="F405" s="148">
        <v>40607</v>
      </c>
      <c r="G405" s="63">
        <v>1</v>
      </c>
      <c r="H405" s="63" t="s">
        <v>32</v>
      </c>
      <c r="I405" s="63" t="s">
        <v>33</v>
      </c>
      <c r="J405" s="63" t="s">
        <v>23</v>
      </c>
    </row>
    <row r="406" spans="1:10" x14ac:dyDescent="0.2">
      <c r="A406" s="63" t="s">
        <v>485</v>
      </c>
      <c r="B406" s="63" t="s">
        <v>508</v>
      </c>
      <c r="C406" s="63" t="s">
        <v>509</v>
      </c>
      <c r="D406" s="63" t="s">
        <v>34</v>
      </c>
      <c r="E406" s="148">
        <v>40620</v>
      </c>
      <c r="F406" s="148">
        <v>40621</v>
      </c>
      <c r="G406" s="63">
        <v>1</v>
      </c>
      <c r="H406" s="63" t="s">
        <v>32</v>
      </c>
      <c r="I406" s="63" t="s">
        <v>33</v>
      </c>
      <c r="J406" s="63" t="s">
        <v>23</v>
      </c>
    </row>
    <row r="407" spans="1:10" x14ac:dyDescent="0.2">
      <c r="A407" s="63" t="s">
        <v>485</v>
      </c>
      <c r="B407" s="63" t="s">
        <v>508</v>
      </c>
      <c r="C407" s="63" t="s">
        <v>509</v>
      </c>
      <c r="D407" s="63" t="s">
        <v>34</v>
      </c>
      <c r="E407" s="148">
        <v>40621</v>
      </c>
      <c r="F407" s="148">
        <v>40631</v>
      </c>
      <c r="G407" s="63">
        <v>10</v>
      </c>
      <c r="H407" s="63" t="s">
        <v>32</v>
      </c>
      <c r="I407" s="63" t="s">
        <v>33</v>
      </c>
      <c r="J407" s="63" t="s">
        <v>23</v>
      </c>
    </row>
    <row r="408" spans="1:10" x14ac:dyDescent="0.2">
      <c r="A408" s="63" t="s">
        <v>485</v>
      </c>
      <c r="B408" s="63" t="s">
        <v>508</v>
      </c>
      <c r="C408" s="63" t="s">
        <v>509</v>
      </c>
      <c r="D408" s="63" t="s">
        <v>34</v>
      </c>
      <c r="E408" s="148">
        <v>40750</v>
      </c>
      <c r="F408" s="148">
        <v>40751</v>
      </c>
      <c r="G408" s="63">
        <v>1</v>
      </c>
      <c r="H408" s="63" t="s">
        <v>32</v>
      </c>
      <c r="I408" s="63" t="s">
        <v>1026</v>
      </c>
      <c r="J408" s="63" t="s">
        <v>23</v>
      </c>
    </row>
    <row r="409" spans="1:10" x14ac:dyDescent="0.2">
      <c r="A409" s="63" t="s">
        <v>485</v>
      </c>
      <c r="B409" s="63" t="s">
        <v>508</v>
      </c>
      <c r="C409" s="63" t="s">
        <v>509</v>
      </c>
      <c r="D409" s="63" t="s">
        <v>34</v>
      </c>
      <c r="E409" s="148">
        <v>40768</v>
      </c>
      <c r="F409" s="148">
        <v>40769</v>
      </c>
      <c r="G409" s="63">
        <v>1</v>
      </c>
      <c r="H409" s="63" t="s">
        <v>32</v>
      </c>
      <c r="I409" s="63" t="s">
        <v>33</v>
      </c>
      <c r="J409" s="63" t="s">
        <v>23</v>
      </c>
    </row>
    <row r="410" spans="1:10" x14ac:dyDescent="0.2">
      <c r="A410" s="63" t="s">
        <v>485</v>
      </c>
      <c r="B410" s="63" t="s">
        <v>508</v>
      </c>
      <c r="C410" s="63" t="s">
        <v>509</v>
      </c>
      <c r="D410" s="63" t="s">
        <v>34</v>
      </c>
      <c r="E410" s="148">
        <v>40796</v>
      </c>
      <c r="F410" s="148">
        <v>40798</v>
      </c>
      <c r="G410" s="63">
        <v>2</v>
      </c>
      <c r="H410" s="63" t="s">
        <v>32</v>
      </c>
      <c r="I410" s="63" t="s">
        <v>33</v>
      </c>
      <c r="J410" s="63" t="s">
        <v>23</v>
      </c>
    </row>
    <row r="411" spans="1:10" x14ac:dyDescent="0.2">
      <c r="A411" s="63" t="s">
        <v>485</v>
      </c>
      <c r="B411" s="63" t="s">
        <v>508</v>
      </c>
      <c r="C411" s="63" t="s">
        <v>509</v>
      </c>
      <c r="D411" s="63" t="s">
        <v>34</v>
      </c>
      <c r="E411" s="148">
        <v>40800</v>
      </c>
      <c r="F411" s="148">
        <v>40801</v>
      </c>
      <c r="G411" s="63">
        <v>1</v>
      </c>
      <c r="H411" s="63" t="s">
        <v>32</v>
      </c>
      <c r="I411" s="63" t="s">
        <v>1031</v>
      </c>
      <c r="J411" s="63" t="s">
        <v>23</v>
      </c>
    </row>
    <row r="412" spans="1:10" x14ac:dyDescent="0.2">
      <c r="A412" s="63" t="s">
        <v>485</v>
      </c>
      <c r="B412" s="63" t="s">
        <v>508</v>
      </c>
      <c r="C412" s="63" t="s">
        <v>509</v>
      </c>
      <c r="D412" s="63" t="s">
        <v>34</v>
      </c>
      <c r="E412" s="148">
        <v>40803</v>
      </c>
      <c r="F412" s="148">
        <v>40804</v>
      </c>
      <c r="G412" s="63">
        <v>1</v>
      </c>
      <c r="H412" s="63" t="s">
        <v>32</v>
      </c>
      <c r="I412" s="63" t="s">
        <v>1026</v>
      </c>
      <c r="J412" s="63" t="s">
        <v>23</v>
      </c>
    </row>
    <row r="413" spans="1:10" x14ac:dyDescent="0.2">
      <c r="A413" s="63" t="s">
        <v>485</v>
      </c>
      <c r="B413" s="63" t="s">
        <v>508</v>
      </c>
      <c r="C413" s="63" t="s">
        <v>509</v>
      </c>
      <c r="D413" s="63" t="s">
        <v>34</v>
      </c>
      <c r="E413" s="148">
        <v>40842</v>
      </c>
      <c r="F413" s="148">
        <v>40843</v>
      </c>
      <c r="G413" s="63">
        <v>1</v>
      </c>
      <c r="H413" s="63" t="s">
        <v>32</v>
      </c>
      <c r="I413" s="63" t="s">
        <v>33</v>
      </c>
      <c r="J413" s="63" t="s">
        <v>23</v>
      </c>
    </row>
    <row r="414" spans="1:10" x14ac:dyDescent="0.2">
      <c r="A414" s="63" t="s">
        <v>485</v>
      </c>
      <c r="B414" s="63" t="s">
        <v>508</v>
      </c>
      <c r="C414" s="63" t="s">
        <v>509</v>
      </c>
      <c r="D414" s="63" t="s">
        <v>34</v>
      </c>
      <c r="E414" s="148">
        <v>40887</v>
      </c>
      <c r="F414" s="148">
        <v>40896</v>
      </c>
      <c r="G414" s="63">
        <v>9</v>
      </c>
      <c r="H414" s="63" t="s">
        <v>32</v>
      </c>
      <c r="I414" s="63" t="s">
        <v>33</v>
      </c>
      <c r="J414" s="63" t="s">
        <v>23</v>
      </c>
    </row>
    <row r="415" spans="1:10" x14ac:dyDescent="0.2">
      <c r="A415" s="63" t="s">
        <v>485</v>
      </c>
      <c r="B415" s="63" t="s">
        <v>510</v>
      </c>
      <c r="C415" s="63" t="s">
        <v>511</v>
      </c>
      <c r="D415" s="63" t="s">
        <v>34</v>
      </c>
      <c r="E415" s="148">
        <v>40590</v>
      </c>
      <c r="F415" s="148">
        <v>40598</v>
      </c>
      <c r="G415" s="63">
        <v>8</v>
      </c>
      <c r="H415" s="63" t="s">
        <v>32</v>
      </c>
      <c r="I415" s="63" t="s">
        <v>1097</v>
      </c>
      <c r="J415" s="63" t="s">
        <v>23</v>
      </c>
    </row>
    <row r="416" spans="1:10" x14ac:dyDescent="0.2">
      <c r="A416" s="63" t="s">
        <v>485</v>
      </c>
      <c r="B416" s="63" t="s">
        <v>510</v>
      </c>
      <c r="C416" s="63" t="s">
        <v>511</v>
      </c>
      <c r="D416" s="63" t="s">
        <v>34</v>
      </c>
      <c r="E416" s="148">
        <v>40718</v>
      </c>
      <c r="F416" s="148">
        <v>40718</v>
      </c>
      <c r="G416" s="63">
        <v>1</v>
      </c>
      <c r="H416" s="63" t="s">
        <v>32</v>
      </c>
      <c r="I416" s="63" t="s">
        <v>33</v>
      </c>
      <c r="J416" s="63" t="s">
        <v>23</v>
      </c>
    </row>
    <row r="417" spans="1:10" x14ac:dyDescent="0.2">
      <c r="A417" s="63" t="s">
        <v>485</v>
      </c>
      <c r="B417" s="63" t="s">
        <v>510</v>
      </c>
      <c r="C417" s="63" t="s">
        <v>511</v>
      </c>
      <c r="D417" s="63" t="s">
        <v>34</v>
      </c>
      <c r="E417" s="148">
        <v>40791</v>
      </c>
      <c r="F417" s="148">
        <v>40794</v>
      </c>
      <c r="G417" s="63">
        <v>3</v>
      </c>
      <c r="H417" s="63" t="s">
        <v>32</v>
      </c>
      <c r="I417" s="63" t="s">
        <v>33</v>
      </c>
      <c r="J417" s="63" t="s">
        <v>23</v>
      </c>
    </row>
    <row r="418" spans="1:10" ht="18" x14ac:dyDescent="0.2">
      <c r="A418" s="63" t="s">
        <v>485</v>
      </c>
      <c r="B418" s="63" t="s">
        <v>510</v>
      </c>
      <c r="C418" s="63" t="s">
        <v>511</v>
      </c>
      <c r="D418" s="63" t="s">
        <v>34</v>
      </c>
      <c r="E418" s="148">
        <v>40842</v>
      </c>
      <c r="F418" s="148">
        <v>40844</v>
      </c>
      <c r="G418" s="63">
        <v>2</v>
      </c>
      <c r="H418" s="63" t="s">
        <v>32</v>
      </c>
      <c r="I418" s="63" t="s">
        <v>1035</v>
      </c>
      <c r="J418" s="63" t="s">
        <v>23</v>
      </c>
    </row>
    <row r="419" spans="1:10" ht="18" x14ac:dyDescent="0.2">
      <c r="A419" s="63" t="s">
        <v>485</v>
      </c>
      <c r="B419" s="63" t="s">
        <v>510</v>
      </c>
      <c r="C419" s="63" t="s">
        <v>511</v>
      </c>
      <c r="D419" s="63" t="s">
        <v>34</v>
      </c>
      <c r="E419" s="148">
        <v>40850</v>
      </c>
      <c r="F419" s="148">
        <v>40866</v>
      </c>
      <c r="G419" s="63">
        <v>16</v>
      </c>
      <c r="H419" s="63" t="s">
        <v>32</v>
      </c>
      <c r="I419" s="63" t="s">
        <v>1035</v>
      </c>
      <c r="J419" s="63" t="s">
        <v>23</v>
      </c>
    </row>
    <row r="420" spans="1:10" x14ac:dyDescent="0.2">
      <c r="A420" s="63" t="s">
        <v>485</v>
      </c>
      <c r="B420" s="63" t="s">
        <v>512</v>
      </c>
      <c r="C420" s="63" t="s">
        <v>513</v>
      </c>
      <c r="D420" s="63" t="s">
        <v>34</v>
      </c>
      <c r="E420" s="148">
        <v>40800</v>
      </c>
      <c r="F420" s="148">
        <v>40802</v>
      </c>
      <c r="G420" s="63">
        <v>2</v>
      </c>
      <c r="H420" s="63" t="s">
        <v>32</v>
      </c>
      <c r="I420" s="63" t="s">
        <v>33</v>
      </c>
      <c r="J420" s="63" t="s">
        <v>23</v>
      </c>
    </row>
    <row r="421" spans="1:10" x14ac:dyDescent="0.2">
      <c r="A421" s="63" t="s">
        <v>485</v>
      </c>
      <c r="B421" s="63" t="s">
        <v>512</v>
      </c>
      <c r="C421" s="63" t="s">
        <v>513</v>
      </c>
      <c r="D421" s="63" t="s">
        <v>34</v>
      </c>
      <c r="E421" s="148">
        <v>40829</v>
      </c>
      <c r="F421" s="148">
        <v>40831</v>
      </c>
      <c r="G421" s="63">
        <v>2</v>
      </c>
      <c r="H421" s="63" t="s">
        <v>32</v>
      </c>
      <c r="I421" s="63" t="s">
        <v>33</v>
      </c>
      <c r="J421" s="63" t="s">
        <v>23</v>
      </c>
    </row>
    <row r="422" spans="1:10" x14ac:dyDescent="0.2">
      <c r="A422" s="63" t="s">
        <v>485</v>
      </c>
      <c r="B422" s="63" t="s">
        <v>512</v>
      </c>
      <c r="C422" s="63" t="s">
        <v>513</v>
      </c>
      <c r="D422" s="63" t="s">
        <v>34</v>
      </c>
      <c r="E422" s="148">
        <v>40835</v>
      </c>
      <c r="F422" s="148">
        <v>40837</v>
      </c>
      <c r="G422" s="63">
        <v>2</v>
      </c>
      <c r="H422" s="63" t="s">
        <v>32</v>
      </c>
      <c r="I422" s="63" t="s">
        <v>1023</v>
      </c>
      <c r="J422" s="63" t="s">
        <v>23</v>
      </c>
    </row>
    <row r="423" spans="1:10" x14ac:dyDescent="0.2">
      <c r="A423" s="63" t="s">
        <v>485</v>
      </c>
      <c r="B423" s="63" t="s">
        <v>512</v>
      </c>
      <c r="C423" s="63" t="s">
        <v>513</v>
      </c>
      <c r="D423" s="63" t="s">
        <v>34</v>
      </c>
      <c r="E423" s="148">
        <v>40837</v>
      </c>
      <c r="F423" s="148">
        <v>40866</v>
      </c>
      <c r="G423" s="63">
        <v>29</v>
      </c>
      <c r="H423" s="63" t="s">
        <v>32</v>
      </c>
      <c r="I423" s="63" t="s">
        <v>33</v>
      </c>
      <c r="J423" s="63" t="s">
        <v>23</v>
      </c>
    </row>
    <row r="424" spans="1:10" x14ac:dyDescent="0.2">
      <c r="A424" s="63" t="s">
        <v>485</v>
      </c>
      <c r="B424" s="63" t="s">
        <v>514</v>
      </c>
      <c r="C424" s="63" t="s">
        <v>515</v>
      </c>
      <c r="D424" s="63" t="s">
        <v>34</v>
      </c>
      <c r="E424" s="148">
        <v>40576</v>
      </c>
      <c r="F424" s="148">
        <v>40578</v>
      </c>
      <c r="G424" s="63">
        <v>2</v>
      </c>
      <c r="H424" s="63" t="s">
        <v>32</v>
      </c>
      <c r="I424" s="63" t="s">
        <v>33</v>
      </c>
      <c r="J424" s="63" t="s">
        <v>23</v>
      </c>
    </row>
    <row r="425" spans="1:10" x14ac:dyDescent="0.2">
      <c r="A425" s="63" t="s">
        <v>485</v>
      </c>
      <c r="B425" s="63" t="s">
        <v>514</v>
      </c>
      <c r="C425" s="63" t="s">
        <v>515</v>
      </c>
      <c r="D425" s="63" t="s">
        <v>34</v>
      </c>
      <c r="E425" s="148">
        <v>40652</v>
      </c>
      <c r="F425" s="148">
        <v>40654</v>
      </c>
      <c r="G425" s="63">
        <v>2</v>
      </c>
      <c r="H425" s="63" t="s">
        <v>32</v>
      </c>
      <c r="I425" s="63" t="s">
        <v>33</v>
      </c>
      <c r="J425" s="63" t="s">
        <v>23</v>
      </c>
    </row>
    <row r="426" spans="1:10" x14ac:dyDescent="0.2">
      <c r="A426" s="63" t="s">
        <v>485</v>
      </c>
      <c r="B426" s="63" t="s">
        <v>514</v>
      </c>
      <c r="C426" s="63" t="s">
        <v>515</v>
      </c>
      <c r="D426" s="63" t="s">
        <v>34</v>
      </c>
      <c r="E426" s="148">
        <v>40673</v>
      </c>
      <c r="F426" s="148">
        <v>40675</v>
      </c>
      <c r="G426" s="63">
        <v>2</v>
      </c>
      <c r="H426" s="63" t="s">
        <v>32</v>
      </c>
      <c r="I426" s="63" t="s">
        <v>1023</v>
      </c>
      <c r="J426" s="63" t="s">
        <v>23</v>
      </c>
    </row>
    <row r="427" spans="1:10" x14ac:dyDescent="0.2">
      <c r="A427" s="63" t="s">
        <v>485</v>
      </c>
      <c r="B427" s="63" t="s">
        <v>514</v>
      </c>
      <c r="C427" s="63" t="s">
        <v>515</v>
      </c>
      <c r="D427" s="63" t="s">
        <v>34</v>
      </c>
      <c r="E427" s="148">
        <v>40687</v>
      </c>
      <c r="F427" s="148">
        <v>40690</v>
      </c>
      <c r="G427" s="63">
        <v>3</v>
      </c>
      <c r="H427" s="63" t="s">
        <v>32</v>
      </c>
      <c r="I427" s="63" t="s">
        <v>33</v>
      </c>
      <c r="J427" s="63" t="s">
        <v>23</v>
      </c>
    </row>
    <row r="428" spans="1:10" x14ac:dyDescent="0.2">
      <c r="A428" s="63" t="s">
        <v>485</v>
      </c>
      <c r="B428" s="63" t="s">
        <v>514</v>
      </c>
      <c r="C428" s="63" t="s">
        <v>515</v>
      </c>
      <c r="D428" s="63" t="s">
        <v>34</v>
      </c>
      <c r="E428" s="148">
        <v>40708</v>
      </c>
      <c r="F428" s="148">
        <v>40711</v>
      </c>
      <c r="G428" s="63">
        <v>3</v>
      </c>
      <c r="H428" s="63" t="s">
        <v>32</v>
      </c>
      <c r="I428" s="63" t="s">
        <v>33</v>
      </c>
      <c r="J428" s="63" t="s">
        <v>23</v>
      </c>
    </row>
    <row r="429" spans="1:10" x14ac:dyDescent="0.2">
      <c r="A429" s="63" t="s">
        <v>485</v>
      </c>
      <c r="B429" s="63" t="s">
        <v>514</v>
      </c>
      <c r="C429" s="63" t="s">
        <v>515</v>
      </c>
      <c r="D429" s="63" t="s">
        <v>34</v>
      </c>
      <c r="E429" s="148">
        <v>40712</v>
      </c>
      <c r="F429" s="148">
        <v>40715</v>
      </c>
      <c r="G429" s="63">
        <v>3</v>
      </c>
      <c r="H429" s="63" t="s">
        <v>32</v>
      </c>
      <c r="I429" s="63" t="s">
        <v>1094</v>
      </c>
      <c r="J429" s="63" t="s">
        <v>23</v>
      </c>
    </row>
    <row r="430" spans="1:10" x14ac:dyDescent="0.2">
      <c r="A430" s="63" t="s">
        <v>485</v>
      </c>
      <c r="B430" s="63" t="s">
        <v>514</v>
      </c>
      <c r="C430" s="63" t="s">
        <v>515</v>
      </c>
      <c r="D430" s="63" t="s">
        <v>34</v>
      </c>
      <c r="E430" s="148">
        <v>40715</v>
      </c>
      <c r="F430" s="148">
        <v>40718</v>
      </c>
      <c r="G430" s="63">
        <v>3</v>
      </c>
      <c r="H430" s="63" t="s">
        <v>32</v>
      </c>
      <c r="I430" s="63" t="s">
        <v>1023</v>
      </c>
      <c r="J430" s="63" t="s">
        <v>23</v>
      </c>
    </row>
    <row r="431" spans="1:10" x14ac:dyDescent="0.2">
      <c r="A431" s="63" t="s">
        <v>485</v>
      </c>
      <c r="B431" s="63" t="s">
        <v>514</v>
      </c>
      <c r="C431" s="63" t="s">
        <v>515</v>
      </c>
      <c r="D431" s="63" t="s">
        <v>34</v>
      </c>
      <c r="E431" s="148">
        <v>40722</v>
      </c>
      <c r="F431" s="148">
        <v>40724</v>
      </c>
      <c r="G431" s="63">
        <v>2</v>
      </c>
      <c r="H431" s="63" t="s">
        <v>32</v>
      </c>
      <c r="I431" s="63" t="s">
        <v>33</v>
      </c>
      <c r="J431" s="63" t="s">
        <v>23</v>
      </c>
    </row>
    <row r="432" spans="1:10" x14ac:dyDescent="0.2">
      <c r="A432" s="63" t="s">
        <v>485</v>
      </c>
      <c r="B432" s="63" t="s">
        <v>514</v>
      </c>
      <c r="C432" s="63" t="s">
        <v>515</v>
      </c>
      <c r="D432" s="63" t="s">
        <v>34</v>
      </c>
      <c r="E432" s="148">
        <v>40730</v>
      </c>
      <c r="F432" s="148">
        <v>40732</v>
      </c>
      <c r="G432" s="63">
        <v>2</v>
      </c>
      <c r="H432" s="63" t="s">
        <v>32</v>
      </c>
      <c r="I432" s="63" t="s">
        <v>1031</v>
      </c>
      <c r="J432" s="63" t="s">
        <v>23</v>
      </c>
    </row>
    <row r="433" spans="1:10" x14ac:dyDescent="0.2">
      <c r="A433" s="63" t="s">
        <v>485</v>
      </c>
      <c r="B433" s="63" t="s">
        <v>514</v>
      </c>
      <c r="C433" s="63" t="s">
        <v>515</v>
      </c>
      <c r="D433" s="63" t="s">
        <v>34</v>
      </c>
      <c r="E433" s="148">
        <v>40736</v>
      </c>
      <c r="F433" s="148">
        <v>40738</v>
      </c>
      <c r="G433" s="63">
        <v>2</v>
      </c>
      <c r="H433" s="63" t="s">
        <v>32</v>
      </c>
      <c r="I433" s="63" t="s">
        <v>33</v>
      </c>
      <c r="J433" s="63" t="s">
        <v>23</v>
      </c>
    </row>
    <row r="434" spans="1:10" x14ac:dyDescent="0.2">
      <c r="A434" s="63" t="s">
        <v>485</v>
      </c>
      <c r="B434" s="63" t="s">
        <v>514</v>
      </c>
      <c r="C434" s="63" t="s">
        <v>515</v>
      </c>
      <c r="D434" s="63" t="s">
        <v>34</v>
      </c>
      <c r="E434" s="148">
        <v>40743</v>
      </c>
      <c r="F434" s="148">
        <v>40745</v>
      </c>
      <c r="G434" s="63">
        <v>2</v>
      </c>
      <c r="H434" s="63" t="s">
        <v>32</v>
      </c>
      <c r="I434" s="63" t="s">
        <v>33</v>
      </c>
      <c r="J434" s="63" t="s">
        <v>23</v>
      </c>
    </row>
    <row r="435" spans="1:10" x14ac:dyDescent="0.2">
      <c r="A435" s="63" t="s">
        <v>485</v>
      </c>
      <c r="B435" s="63" t="s">
        <v>514</v>
      </c>
      <c r="C435" s="63" t="s">
        <v>515</v>
      </c>
      <c r="D435" s="63" t="s">
        <v>34</v>
      </c>
      <c r="E435" s="148">
        <v>40757</v>
      </c>
      <c r="F435" s="148">
        <v>40759</v>
      </c>
      <c r="G435" s="63">
        <v>2</v>
      </c>
      <c r="H435" s="63" t="s">
        <v>32</v>
      </c>
      <c r="I435" s="63" t="s">
        <v>33</v>
      </c>
      <c r="J435" s="63" t="s">
        <v>23</v>
      </c>
    </row>
    <row r="436" spans="1:10" x14ac:dyDescent="0.2">
      <c r="A436" s="63" t="s">
        <v>485</v>
      </c>
      <c r="B436" s="63" t="s">
        <v>514</v>
      </c>
      <c r="C436" s="63" t="s">
        <v>515</v>
      </c>
      <c r="D436" s="63" t="s">
        <v>34</v>
      </c>
      <c r="E436" s="148">
        <v>40764</v>
      </c>
      <c r="F436" s="148">
        <v>40766</v>
      </c>
      <c r="G436" s="63">
        <v>2</v>
      </c>
      <c r="H436" s="63" t="s">
        <v>32</v>
      </c>
      <c r="I436" s="63" t="s">
        <v>1032</v>
      </c>
      <c r="J436" s="63" t="s">
        <v>23</v>
      </c>
    </row>
    <row r="437" spans="1:10" x14ac:dyDescent="0.2">
      <c r="A437" s="63" t="s">
        <v>485</v>
      </c>
      <c r="B437" s="63" t="s">
        <v>514</v>
      </c>
      <c r="C437" s="63" t="s">
        <v>515</v>
      </c>
      <c r="D437" s="63" t="s">
        <v>34</v>
      </c>
      <c r="E437" s="148">
        <v>40771</v>
      </c>
      <c r="F437" s="148">
        <v>40773</v>
      </c>
      <c r="G437" s="63">
        <v>2</v>
      </c>
      <c r="H437" s="63" t="s">
        <v>32</v>
      </c>
      <c r="I437" s="63" t="s">
        <v>33</v>
      </c>
      <c r="J437" s="63" t="s">
        <v>23</v>
      </c>
    </row>
    <row r="438" spans="1:10" x14ac:dyDescent="0.2">
      <c r="A438" s="63" t="s">
        <v>485</v>
      </c>
      <c r="B438" s="63" t="s">
        <v>514</v>
      </c>
      <c r="C438" s="63" t="s">
        <v>515</v>
      </c>
      <c r="D438" s="63" t="s">
        <v>34</v>
      </c>
      <c r="E438" s="148">
        <v>40778</v>
      </c>
      <c r="F438" s="148">
        <v>40780</v>
      </c>
      <c r="G438" s="63">
        <v>2</v>
      </c>
      <c r="H438" s="63" t="s">
        <v>32</v>
      </c>
      <c r="I438" s="63" t="s">
        <v>1032</v>
      </c>
      <c r="J438" s="63" t="s">
        <v>23</v>
      </c>
    </row>
    <row r="439" spans="1:10" x14ac:dyDescent="0.2">
      <c r="A439" s="63" t="s">
        <v>485</v>
      </c>
      <c r="B439" s="63" t="s">
        <v>514</v>
      </c>
      <c r="C439" s="63" t="s">
        <v>515</v>
      </c>
      <c r="D439" s="63" t="s">
        <v>34</v>
      </c>
      <c r="E439" s="148">
        <v>40799</v>
      </c>
      <c r="F439" s="148">
        <v>40802</v>
      </c>
      <c r="G439" s="63">
        <v>3</v>
      </c>
      <c r="H439" s="63" t="s">
        <v>32</v>
      </c>
      <c r="I439" s="63" t="s">
        <v>1031</v>
      </c>
      <c r="J439" s="63" t="s">
        <v>23</v>
      </c>
    </row>
    <row r="440" spans="1:10" x14ac:dyDescent="0.2">
      <c r="A440" s="63" t="s">
        <v>485</v>
      </c>
      <c r="B440" s="63" t="s">
        <v>514</v>
      </c>
      <c r="C440" s="63" t="s">
        <v>515</v>
      </c>
      <c r="D440" s="63" t="s">
        <v>34</v>
      </c>
      <c r="E440" s="148">
        <v>40802</v>
      </c>
      <c r="F440" s="148">
        <v>40803</v>
      </c>
      <c r="G440" s="63">
        <v>1</v>
      </c>
      <c r="H440" s="63" t="s">
        <v>32</v>
      </c>
      <c r="I440" s="63" t="s">
        <v>1023</v>
      </c>
      <c r="J440" s="63" t="s">
        <v>23</v>
      </c>
    </row>
    <row r="441" spans="1:10" x14ac:dyDescent="0.2">
      <c r="A441" s="63" t="s">
        <v>485</v>
      </c>
      <c r="B441" s="63" t="s">
        <v>514</v>
      </c>
      <c r="C441" s="63" t="s">
        <v>515</v>
      </c>
      <c r="D441" s="63" t="s">
        <v>34</v>
      </c>
      <c r="E441" s="148">
        <v>40806</v>
      </c>
      <c r="F441" s="148">
        <v>40808</v>
      </c>
      <c r="G441" s="63">
        <v>2</v>
      </c>
      <c r="H441" s="63" t="s">
        <v>32</v>
      </c>
      <c r="I441" s="63" t="s">
        <v>1026</v>
      </c>
      <c r="J441" s="63" t="s">
        <v>23</v>
      </c>
    </row>
    <row r="442" spans="1:10" x14ac:dyDescent="0.2">
      <c r="A442" s="63" t="s">
        <v>485</v>
      </c>
      <c r="B442" s="63" t="s">
        <v>514</v>
      </c>
      <c r="C442" s="63" t="s">
        <v>515</v>
      </c>
      <c r="D442" s="63" t="s">
        <v>34</v>
      </c>
      <c r="E442" s="148">
        <v>40828</v>
      </c>
      <c r="F442" s="148">
        <v>40830</v>
      </c>
      <c r="G442" s="63">
        <v>2</v>
      </c>
      <c r="H442" s="63" t="s">
        <v>32</v>
      </c>
      <c r="I442" s="63" t="s">
        <v>33</v>
      </c>
      <c r="J442" s="63" t="s">
        <v>23</v>
      </c>
    </row>
    <row r="443" spans="1:10" x14ac:dyDescent="0.2">
      <c r="A443" s="63" t="s">
        <v>485</v>
      </c>
      <c r="B443" s="63" t="s">
        <v>514</v>
      </c>
      <c r="C443" s="63" t="s">
        <v>515</v>
      </c>
      <c r="D443" s="63" t="s">
        <v>34</v>
      </c>
      <c r="E443" s="148">
        <v>40841</v>
      </c>
      <c r="F443" s="148">
        <v>40843</v>
      </c>
      <c r="G443" s="63">
        <v>2</v>
      </c>
      <c r="H443" s="63" t="s">
        <v>32</v>
      </c>
      <c r="I443" s="63" t="s">
        <v>33</v>
      </c>
      <c r="J443" s="63" t="s">
        <v>23</v>
      </c>
    </row>
    <row r="444" spans="1:10" ht="18" x14ac:dyDescent="0.2">
      <c r="A444" s="63" t="s">
        <v>485</v>
      </c>
      <c r="B444" s="63" t="s">
        <v>514</v>
      </c>
      <c r="C444" s="63" t="s">
        <v>515</v>
      </c>
      <c r="D444" s="63" t="s">
        <v>34</v>
      </c>
      <c r="E444" s="148">
        <v>40864</v>
      </c>
      <c r="F444" s="148">
        <v>40866</v>
      </c>
      <c r="G444" s="63">
        <v>2</v>
      </c>
      <c r="H444" s="63" t="s">
        <v>32</v>
      </c>
      <c r="I444" s="63" t="s">
        <v>1034</v>
      </c>
      <c r="J444" s="63" t="s">
        <v>23</v>
      </c>
    </row>
    <row r="445" spans="1:10" x14ac:dyDescent="0.2">
      <c r="A445" s="63" t="s">
        <v>485</v>
      </c>
      <c r="B445" s="63" t="s">
        <v>514</v>
      </c>
      <c r="C445" s="63" t="s">
        <v>515</v>
      </c>
      <c r="D445" s="63" t="s">
        <v>34</v>
      </c>
      <c r="E445" s="148">
        <v>40877</v>
      </c>
      <c r="F445" s="148">
        <v>40881</v>
      </c>
      <c r="G445" s="63">
        <v>4</v>
      </c>
      <c r="H445" s="63" t="s">
        <v>32</v>
      </c>
      <c r="I445" s="63" t="s">
        <v>33</v>
      </c>
      <c r="J445" s="63" t="s">
        <v>23</v>
      </c>
    </row>
    <row r="446" spans="1:10" x14ac:dyDescent="0.2">
      <c r="A446" s="63" t="s">
        <v>485</v>
      </c>
      <c r="B446" s="63" t="s">
        <v>514</v>
      </c>
      <c r="C446" s="63" t="s">
        <v>515</v>
      </c>
      <c r="D446" s="63" t="s">
        <v>34</v>
      </c>
      <c r="E446" s="148">
        <v>40883</v>
      </c>
      <c r="F446" s="148">
        <v>40886</v>
      </c>
      <c r="G446" s="63">
        <v>3</v>
      </c>
      <c r="H446" s="63" t="s">
        <v>32</v>
      </c>
      <c r="I446" s="63" t="s">
        <v>33</v>
      </c>
      <c r="J446" s="63" t="s">
        <v>23</v>
      </c>
    </row>
    <row r="447" spans="1:10" x14ac:dyDescent="0.2">
      <c r="A447" s="63" t="s">
        <v>485</v>
      </c>
      <c r="B447" s="63" t="s">
        <v>514</v>
      </c>
      <c r="C447" s="63" t="s">
        <v>515</v>
      </c>
      <c r="D447" s="63" t="s">
        <v>34</v>
      </c>
      <c r="E447" s="148">
        <v>40905</v>
      </c>
      <c r="F447" s="148">
        <v>40907</v>
      </c>
      <c r="G447" s="63">
        <v>2</v>
      </c>
      <c r="H447" s="63" t="s">
        <v>32</v>
      </c>
      <c r="I447" s="63" t="s">
        <v>1094</v>
      </c>
      <c r="J447" s="63" t="s">
        <v>23</v>
      </c>
    </row>
    <row r="448" spans="1:10" x14ac:dyDescent="0.2">
      <c r="A448" s="63" t="s">
        <v>485</v>
      </c>
      <c r="B448" s="63" t="s">
        <v>516</v>
      </c>
      <c r="C448" s="63" t="s">
        <v>517</v>
      </c>
      <c r="D448" s="63" t="s">
        <v>34</v>
      </c>
      <c r="E448" s="148">
        <v>40576</v>
      </c>
      <c r="F448" s="148">
        <v>40577</v>
      </c>
      <c r="G448" s="63">
        <v>1</v>
      </c>
      <c r="H448" s="63" t="s">
        <v>32</v>
      </c>
      <c r="I448" s="63" t="s">
        <v>1026</v>
      </c>
      <c r="J448" s="63" t="s">
        <v>23</v>
      </c>
    </row>
    <row r="449" spans="1:10" x14ac:dyDescent="0.2">
      <c r="A449" s="63" t="s">
        <v>485</v>
      </c>
      <c r="B449" s="63" t="s">
        <v>516</v>
      </c>
      <c r="C449" s="63" t="s">
        <v>517</v>
      </c>
      <c r="D449" s="63" t="s">
        <v>34</v>
      </c>
      <c r="E449" s="148">
        <v>40578</v>
      </c>
      <c r="F449" s="148">
        <v>40579</v>
      </c>
      <c r="G449" s="63">
        <v>1</v>
      </c>
      <c r="H449" s="63" t="s">
        <v>32</v>
      </c>
      <c r="I449" s="63" t="s">
        <v>1026</v>
      </c>
      <c r="J449" s="63" t="s">
        <v>23</v>
      </c>
    </row>
    <row r="450" spans="1:10" x14ac:dyDescent="0.2">
      <c r="A450" s="63" t="s">
        <v>485</v>
      </c>
      <c r="B450" s="63" t="s">
        <v>516</v>
      </c>
      <c r="C450" s="63" t="s">
        <v>517</v>
      </c>
      <c r="D450" s="63" t="s">
        <v>34</v>
      </c>
      <c r="E450" s="148">
        <v>40590</v>
      </c>
      <c r="F450" s="148">
        <v>40591</v>
      </c>
      <c r="G450" s="63">
        <v>1</v>
      </c>
      <c r="H450" s="63" t="s">
        <v>32</v>
      </c>
      <c r="I450" s="63" t="s">
        <v>33</v>
      </c>
      <c r="J450" s="63" t="s">
        <v>23</v>
      </c>
    </row>
    <row r="451" spans="1:10" x14ac:dyDescent="0.2">
      <c r="A451" s="63" t="s">
        <v>485</v>
      </c>
      <c r="B451" s="63" t="s">
        <v>516</v>
      </c>
      <c r="C451" s="63" t="s">
        <v>517</v>
      </c>
      <c r="D451" s="63" t="s">
        <v>34</v>
      </c>
      <c r="E451" s="148">
        <v>40619</v>
      </c>
      <c r="F451" s="148">
        <v>40620</v>
      </c>
      <c r="G451" s="63">
        <v>1</v>
      </c>
      <c r="H451" s="63" t="s">
        <v>32</v>
      </c>
      <c r="I451" s="63" t="s">
        <v>33</v>
      </c>
      <c r="J451" s="63" t="s">
        <v>23</v>
      </c>
    </row>
    <row r="452" spans="1:10" x14ac:dyDescent="0.2">
      <c r="A452" s="63" t="s">
        <v>485</v>
      </c>
      <c r="B452" s="63" t="s">
        <v>516</v>
      </c>
      <c r="C452" s="63" t="s">
        <v>517</v>
      </c>
      <c r="D452" s="63" t="s">
        <v>34</v>
      </c>
      <c r="E452" s="148">
        <v>40666</v>
      </c>
      <c r="F452" s="148">
        <v>40668</v>
      </c>
      <c r="G452" s="63">
        <v>2</v>
      </c>
      <c r="H452" s="63" t="s">
        <v>32</v>
      </c>
      <c r="I452" s="63" t="s">
        <v>1094</v>
      </c>
      <c r="J452" s="63" t="s">
        <v>1095</v>
      </c>
    </row>
    <row r="453" spans="1:10" x14ac:dyDescent="0.2">
      <c r="A453" s="63" t="s">
        <v>485</v>
      </c>
      <c r="B453" s="63" t="s">
        <v>516</v>
      </c>
      <c r="C453" s="63" t="s">
        <v>517</v>
      </c>
      <c r="D453" s="63" t="s">
        <v>34</v>
      </c>
      <c r="E453" s="148">
        <v>40751</v>
      </c>
      <c r="F453" s="148">
        <v>40752</v>
      </c>
      <c r="G453" s="63">
        <v>1</v>
      </c>
      <c r="H453" s="63" t="s">
        <v>32</v>
      </c>
      <c r="I453" s="63" t="s">
        <v>33</v>
      </c>
      <c r="J453" s="63" t="s">
        <v>23</v>
      </c>
    </row>
    <row r="454" spans="1:10" x14ac:dyDescent="0.2">
      <c r="A454" s="63" t="s">
        <v>485</v>
      </c>
      <c r="B454" s="63" t="s">
        <v>516</v>
      </c>
      <c r="C454" s="63" t="s">
        <v>517</v>
      </c>
      <c r="D454" s="63" t="s">
        <v>34</v>
      </c>
      <c r="E454" s="148">
        <v>40753</v>
      </c>
      <c r="F454" s="148">
        <v>40754</v>
      </c>
      <c r="G454" s="63">
        <v>1</v>
      </c>
      <c r="H454" s="63" t="s">
        <v>32</v>
      </c>
      <c r="I454" s="63" t="s">
        <v>33</v>
      </c>
      <c r="J454" s="63" t="s">
        <v>23</v>
      </c>
    </row>
    <row r="455" spans="1:10" x14ac:dyDescent="0.2">
      <c r="A455" s="63" t="s">
        <v>485</v>
      </c>
      <c r="B455" s="63" t="s">
        <v>516</v>
      </c>
      <c r="C455" s="63" t="s">
        <v>517</v>
      </c>
      <c r="D455" s="63" t="s">
        <v>34</v>
      </c>
      <c r="E455" s="148">
        <v>40767</v>
      </c>
      <c r="F455" s="148">
        <v>40769</v>
      </c>
      <c r="G455" s="63">
        <v>2</v>
      </c>
      <c r="H455" s="63" t="s">
        <v>32</v>
      </c>
      <c r="I455" s="63" t="s">
        <v>33</v>
      </c>
      <c r="J455" s="63" t="s">
        <v>23</v>
      </c>
    </row>
    <row r="456" spans="1:10" x14ac:dyDescent="0.2">
      <c r="A456" s="63" t="s">
        <v>485</v>
      </c>
      <c r="B456" s="63" t="s">
        <v>516</v>
      </c>
      <c r="C456" s="63" t="s">
        <v>517</v>
      </c>
      <c r="D456" s="63" t="s">
        <v>34</v>
      </c>
      <c r="E456" s="148">
        <v>40813</v>
      </c>
      <c r="F456" s="148">
        <v>40814</v>
      </c>
      <c r="G456" s="63">
        <v>1</v>
      </c>
      <c r="H456" s="63" t="s">
        <v>32</v>
      </c>
      <c r="I456" s="63" t="s">
        <v>33</v>
      </c>
      <c r="J456" s="63" t="s">
        <v>23</v>
      </c>
    </row>
    <row r="457" spans="1:10" x14ac:dyDescent="0.2">
      <c r="A457" s="63" t="s">
        <v>485</v>
      </c>
      <c r="B457" s="63" t="s">
        <v>516</v>
      </c>
      <c r="C457" s="63" t="s">
        <v>517</v>
      </c>
      <c r="D457" s="63" t="s">
        <v>34</v>
      </c>
      <c r="E457" s="148">
        <v>40815</v>
      </c>
      <c r="F457" s="148">
        <v>40816</v>
      </c>
      <c r="G457" s="63">
        <v>1</v>
      </c>
      <c r="H457" s="63" t="s">
        <v>32</v>
      </c>
      <c r="I457" s="63" t="s">
        <v>1026</v>
      </c>
      <c r="J457" s="63" t="s">
        <v>23</v>
      </c>
    </row>
    <row r="458" spans="1:10" x14ac:dyDescent="0.2">
      <c r="A458" s="63" t="s">
        <v>485</v>
      </c>
      <c r="B458" s="63" t="s">
        <v>516</v>
      </c>
      <c r="C458" s="63" t="s">
        <v>517</v>
      </c>
      <c r="D458" s="63" t="s">
        <v>34</v>
      </c>
      <c r="E458" s="148">
        <v>40843</v>
      </c>
      <c r="F458" s="148">
        <v>40844</v>
      </c>
      <c r="G458" s="63">
        <v>1</v>
      </c>
      <c r="H458" s="63" t="s">
        <v>32</v>
      </c>
      <c r="I458" s="63" t="s">
        <v>1027</v>
      </c>
      <c r="J458" s="63" t="s">
        <v>23</v>
      </c>
    </row>
    <row r="459" spans="1:10" x14ac:dyDescent="0.2">
      <c r="A459" s="63" t="s">
        <v>485</v>
      </c>
      <c r="B459" s="63" t="s">
        <v>516</v>
      </c>
      <c r="C459" s="63" t="s">
        <v>517</v>
      </c>
      <c r="D459" s="63" t="s">
        <v>34</v>
      </c>
      <c r="E459" s="148">
        <v>40851</v>
      </c>
      <c r="F459" s="148">
        <v>40867</v>
      </c>
      <c r="G459" s="63">
        <v>16</v>
      </c>
      <c r="H459" s="63" t="s">
        <v>32</v>
      </c>
      <c r="I459" s="63" t="s">
        <v>33</v>
      </c>
      <c r="J459" s="63" t="s">
        <v>23</v>
      </c>
    </row>
    <row r="460" spans="1:10" x14ac:dyDescent="0.2">
      <c r="A460" s="63" t="s">
        <v>485</v>
      </c>
      <c r="B460" s="63" t="s">
        <v>520</v>
      </c>
      <c r="C460" s="63" t="s">
        <v>521</v>
      </c>
      <c r="D460" s="63" t="s">
        <v>34</v>
      </c>
      <c r="E460" s="148">
        <v>40670</v>
      </c>
      <c r="F460" s="148">
        <v>40673</v>
      </c>
      <c r="G460" s="63">
        <v>3</v>
      </c>
      <c r="H460" s="63" t="s">
        <v>32</v>
      </c>
      <c r="I460" s="63" t="s">
        <v>33</v>
      </c>
      <c r="J460" s="63" t="s">
        <v>23</v>
      </c>
    </row>
    <row r="461" spans="1:10" x14ac:dyDescent="0.2">
      <c r="A461" s="63" t="s">
        <v>485</v>
      </c>
      <c r="B461" s="63" t="s">
        <v>520</v>
      </c>
      <c r="C461" s="63" t="s">
        <v>521</v>
      </c>
      <c r="D461" s="63" t="s">
        <v>34</v>
      </c>
      <c r="E461" s="148">
        <v>40673</v>
      </c>
      <c r="F461" s="148">
        <v>40677</v>
      </c>
      <c r="G461" s="63">
        <v>4</v>
      </c>
      <c r="H461" s="63" t="s">
        <v>32</v>
      </c>
      <c r="I461" s="63" t="s">
        <v>1023</v>
      </c>
      <c r="J461" s="63" t="s">
        <v>23</v>
      </c>
    </row>
    <row r="462" spans="1:10" x14ac:dyDescent="0.2">
      <c r="A462" s="63" t="s">
        <v>485</v>
      </c>
      <c r="B462" s="63" t="s">
        <v>520</v>
      </c>
      <c r="C462" s="63" t="s">
        <v>521</v>
      </c>
      <c r="D462" s="63" t="s">
        <v>34</v>
      </c>
      <c r="E462" s="148">
        <v>40701</v>
      </c>
      <c r="F462" s="148">
        <v>40746</v>
      </c>
      <c r="G462" s="63">
        <v>45</v>
      </c>
      <c r="H462" s="63" t="s">
        <v>32</v>
      </c>
      <c r="I462" s="63" t="s">
        <v>33</v>
      </c>
      <c r="J462" s="63" t="s">
        <v>23</v>
      </c>
    </row>
    <row r="463" spans="1:10" x14ac:dyDescent="0.2">
      <c r="A463" s="63" t="s">
        <v>485</v>
      </c>
      <c r="B463" s="63" t="s">
        <v>520</v>
      </c>
      <c r="C463" s="63" t="s">
        <v>521</v>
      </c>
      <c r="D463" s="63" t="s">
        <v>34</v>
      </c>
      <c r="E463" s="148">
        <v>40746</v>
      </c>
      <c r="F463" s="148">
        <v>40753</v>
      </c>
      <c r="G463" s="63">
        <v>7</v>
      </c>
      <c r="H463" s="63" t="s">
        <v>32</v>
      </c>
      <c r="I463" s="63" t="s">
        <v>1023</v>
      </c>
      <c r="J463" s="63" t="s">
        <v>23</v>
      </c>
    </row>
    <row r="464" spans="1:10" x14ac:dyDescent="0.2">
      <c r="A464" s="63" t="s">
        <v>485</v>
      </c>
      <c r="B464" s="63" t="s">
        <v>520</v>
      </c>
      <c r="C464" s="63" t="s">
        <v>521</v>
      </c>
      <c r="D464" s="63" t="s">
        <v>34</v>
      </c>
      <c r="E464" s="148">
        <v>40753</v>
      </c>
      <c r="F464" s="148">
        <v>40802</v>
      </c>
      <c r="G464" s="63">
        <v>49</v>
      </c>
      <c r="H464" s="63" t="s">
        <v>32</v>
      </c>
      <c r="I464" s="63" t="s">
        <v>33</v>
      </c>
      <c r="J464" s="63" t="s">
        <v>23</v>
      </c>
    </row>
    <row r="465" spans="1:10" x14ac:dyDescent="0.2">
      <c r="A465" s="63" t="s">
        <v>485</v>
      </c>
      <c r="B465" s="63" t="s">
        <v>520</v>
      </c>
      <c r="C465" s="63" t="s">
        <v>521</v>
      </c>
      <c r="D465" s="63" t="s">
        <v>34</v>
      </c>
      <c r="E465" s="148">
        <v>40802</v>
      </c>
      <c r="F465" s="148">
        <v>40808</v>
      </c>
      <c r="G465" s="63">
        <v>6</v>
      </c>
      <c r="H465" s="63" t="s">
        <v>32</v>
      </c>
      <c r="I465" s="63" t="s">
        <v>1023</v>
      </c>
      <c r="J465" s="63" t="s">
        <v>23</v>
      </c>
    </row>
    <row r="466" spans="1:10" x14ac:dyDescent="0.2">
      <c r="A466" s="63" t="s">
        <v>485</v>
      </c>
      <c r="B466" s="63" t="s">
        <v>520</v>
      </c>
      <c r="C466" s="63" t="s">
        <v>521</v>
      </c>
      <c r="D466" s="63" t="s">
        <v>34</v>
      </c>
      <c r="E466" s="148">
        <v>40808</v>
      </c>
      <c r="F466" s="148">
        <v>40815</v>
      </c>
      <c r="G466" s="63">
        <v>7</v>
      </c>
      <c r="H466" s="63" t="s">
        <v>32</v>
      </c>
      <c r="I466" s="63" t="s">
        <v>33</v>
      </c>
      <c r="J466" s="63" t="s">
        <v>23</v>
      </c>
    </row>
    <row r="467" spans="1:10" x14ac:dyDescent="0.2">
      <c r="A467" s="63" t="s">
        <v>485</v>
      </c>
      <c r="B467" s="63" t="s">
        <v>520</v>
      </c>
      <c r="C467" s="63" t="s">
        <v>521</v>
      </c>
      <c r="D467" s="63" t="s">
        <v>34</v>
      </c>
      <c r="E467" s="148">
        <v>40815</v>
      </c>
      <c r="F467" s="148">
        <v>40829</v>
      </c>
      <c r="G467" s="63">
        <v>14</v>
      </c>
      <c r="H467" s="63" t="s">
        <v>32</v>
      </c>
      <c r="I467" s="63" t="s">
        <v>1023</v>
      </c>
      <c r="J467" s="63" t="s">
        <v>23</v>
      </c>
    </row>
    <row r="468" spans="1:10" x14ac:dyDescent="0.2">
      <c r="A468" s="63" t="s">
        <v>485</v>
      </c>
      <c r="B468" s="63" t="s">
        <v>520</v>
      </c>
      <c r="C468" s="63" t="s">
        <v>521</v>
      </c>
      <c r="D468" s="63" t="s">
        <v>34</v>
      </c>
      <c r="E468" s="148">
        <v>40829</v>
      </c>
      <c r="F468" s="148">
        <v>40842</v>
      </c>
      <c r="G468" s="63">
        <v>13</v>
      </c>
      <c r="H468" s="63" t="s">
        <v>32</v>
      </c>
      <c r="I468" s="63" t="s">
        <v>33</v>
      </c>
      <c r="J468" s="63" t="s">
        <v>23</v>
      </c>
    </row>
    <row r="469" spans="1:10" x14ac:dyDescent="0.2">
      <c r="A469" s="63" t="s">
        <v>485</v>
      </c>
      <c r="B469" s="63" t="s">
        <v>520</v>
      </c>
      <c r="C469" s="63" t="s">
        <v>521</v>
      </c>
      <c r="D469" s="63" t="s">
        <v>34</v>
      </c>
      <c r="E469" s="148">
        <v>40842</v>
      </c>
      <c r="F469" s="148">
        <v>40864</v>
      </c>
      <c r="G469" s="63">
        <v>22</v>
      </c>
      <c r="H469" s="63" t="s">
        <v>32</v>
      </c>
      <c r="I469" s="63" t="s">
        <v>1023</v>
      </c>
      <c r="J469" s="63" t="s">
        <v>23</v>
      </c>
    </row>
    <row r="470" spans="1:10" x14ac:dyDescent="0.2">
      <c r="A470" s="63" t="s">
        <v>485</v>
      </c>
      <c r="B470" s="63" t="s">
        <v>520</v>
      </c>
      <c r="C470" s="63" t="s">
        <v>521</v>
      </c>
      <c r="D470" s="63" t="s">
        <v>34</v>
      </c>
      <c r="E470" s="148">
        <v>40878</v>
      </c>
      <c r="F470" s="148">
        <v>40908</v>
      </c>
      <c r="G470" s="63">
        <v>30</v>
      </c>
      <c r="H470" s="63" t="s">
        <v>32</v>
      </c>
      <c r="I470" s="63" t="s">
        <v>33</v>
      </c>
      <c r="J470" s="63" t="s">
        <v>23</v>
      </c>
    </row>
    <row r="471" spans="1:10" x14ac:dyDescent="0.2">
      <c r="A471" s="63" t="s">
        <v>485</v>
      </c>
      <c r="B471" s="63" t="s">
        <v>524</v>
      </c>
      <c r="C471" s="63" t="s">
        <v>525</v>
      </c>
      <c r="D471" s="63" t="s">
        <v>34</v>
      </c>
      <c r="E471" s="148">
        <v>40673</v>
      </c>
      <c r="F471" s="148">
        <v>40675</v>
      </c>
      <c r="G471" s="63">
        <v>2</v>
      </c>
      <c r="H471" s="63" t="s">
        <v>32</v>
      </c>
      <c r="I471" s="63" t="s">
        <v>1027</v>
      </c>
      <c r="J471" s="63" t="s">
        <v>23</v>
      </c>
    </row>
    <row r="472" spans="1:10" x14ac:dyDescent="0.2">
      <c r="A472" s="63" t="s">
        <v>485</v>
      </c>
      <c r="B472" s="63" t="s">
        <v>524</v>
      </c>
      <c r="C472" s="63" t="s">
        <v>525</v>
      </c>
      <c r="D472" s="63" t="s">
        <v>34</v>
      </c>
      <c r="E472" s="148">
        <v>40788</v>
      </c>
      <c r="F472" s="148">
        <v>40789</v>
      </c>
      <c r="G472" s="63">
        <v>1</v>
      </c>
      <c r="H472" s="63" t="s">
        <v>32</v>
      </c>
      <c r="I472" s="63" t="s">
        <v>1027</v>
      </c>
      <c r="J472" s="63" t="s">
        <v>23</v>
      </c>
    </row>
    <row r="473" spans="1:10" x14ac:dyDescent="0.2">
      <c r="A473" s="63" t="s">
        <v>485</v>
      </c>
      <c r="B473" s="63" t="s">
        <v>524</v>
      </c>
      <c r="C473" s="63" t="s">
        <v>525</v>
      </c>
      <c r="D473" s="63" t="s">
        <v>34</v>
      </c>
      <c r="E473" s="148">
        <v>40802</v>
      </c>
      <c r="F473" s="148">
        <v>40804</v>
      </c>
      <c r="G473" s="63">
        <v>2</v>
      </c>
      <c r="H473" s="63" t="s">
        <v>32</v>
      </c>
      <c r="I473" s="63" t="s">
        <v>33</v>
      </c>
      <c r="J473" s="63" t="s">
        <v>23</v>
      </c>
    </row>
    <row r="474" spans="1:10" x14ac:dyDescent="0.2">
      <c r="A474" s="63" t="s">
        <v>485</v>
      </c>
      <c r="B474" s="63" t="s">
        <v>524</v>
      </c>
      <c r="C474" s="63" t="s">
        <v>525</v>
      </c>
      <c r="D474" s="63" t="s">
        <v>34</v>
      </c>
      <c r="E474" s="148">
        <v>40813</v>
      </c>
      <c r="F474" s="148">
        <v>40817</v>
      </c>
      <c r="G474" s="63">
        <v>4</v>
      </c>
      <c r="H474" s="63" t="s">
        <v>32</v>
      </c>
      <c r="I474" s="63" t="s">
        <v>33</v>
      </c>
      <c r="J474" s="63" t="s">
        <v>23</v>
      </c>
    </row>
    <row r="475" spans="1:10" x14ac:dyDescent="0.2">
      <c r="A475" s="63" t="s">
        <v>485</v>
      </c>
      <c r="B475" s="63" t="s">
        <v>524</v>
      </c>
      <c r="C475" s="63" t="s">
        <v>525</v>
      </c>
      <c r="D475" s="63" t="s">
        <v>34</v>
      </c>
      <c r="E475" s="148">
        <v>40837</v>
      </c>
      <c r="F475" s="148">
        <v>40837</v>
      </c>
      <c r="G475" s="63">
        <v>1</v>
      </c>
      <c r="H475" s="63" t="s">
        <v>32</v>
      </c>
      <c r="I475" s="63" t="s">
        <v>33</v>
      </c>
      <c r="J475" s="63" t="s">
        <v>23</v>
      </c>
    </row>
    <row r="476" spans="1:10" x14ac:dyDescent="0.2">
      <c r="A476" s="63" t="s">
        <v>485</v>
      </c>
      <c r="B476" s="63" t="s">
        <v>524</v>
      </c>
      <c r="C476" s="63" t="s">
        <v>525</v>
      </c>
      <c r="D476" s="63" t="s">
        <v>34</v>
      </c>
      <c r="E476" s="148">
        <v>40843</v>
      </c>
      <c r="F476" s="148">
        <v>40846</v>
      </c>
      <c r="G476" s="63">
        <v>3</v>
      </c>
      <c r="H476" s="63" t="s">
        <v>32</v>
      </c>
      <c r="I476" s="63" t="s">
        <v>33</v>
      </c>
      <c r="J476" s="63" t="s">
        <v>23</v>
      </c>
    </row>
    <row r="477" spans="1:10" x14ac:dyDescent="0.2">
      <c r="A477" s="63" t="s">
        <v>485</v>
      </c>
      <c r="B477" s="63" t="s">
        <v>524</v>
      </c>
      <c r="C477" s="63" t="s">
        <v>525</v>
      </c>
      <c r="D477" s="63" t="s">
        <v>34</v>
      </c>
      <c r="E477" s="148">
        <v>40878</v>
      </c>
      <c r="F477" s="148">
        <v>40881</v>
      </c>
      <c r="G477" s="63">
        <v>3</v>
      </c>
      <c r="H477" s="63" t="s">
        <v>32</v>
      </c>
      <c r="I477" s="63" t="s">
        <v>33</v>
      </c>
      <c r="J477" s="63" t="s">
        <v>23</v>
      </c>
    </row>
    <row r="478" spans="1:10" x14ac:dyDescent="0.2">
      <c r="A478" s="63" t="s">
        <v>485</v>
      </c>
      <c r="B478" s="63" t="s">
        <v>526</v>
      </c>
      <c r="C478" s="63" t="s">
        <v>527</v>
      </c>
      <c r="D478" s="63" t="s">
        <v>34</v>
      </c>
      <c r="E478" s="148">
        <v>40675</v>
      </c>
      <c r="F478" s="148">
        <v>40677</v>
      </c>
      <c r="G478" s="63">
        <v>2</v>
      </c>
      <c r="H478" s="63" t="s">
        <v>32</v>
      </c>
      <c r="I478" s="63" t="s">
        <v>33</v>
      </c>
      <c r="J478" s="63" t="s">
        <v>23</v>
      </c>
    </row>
    <row r="479" spans="1:10" x14ac:dyDescent="0.2">
      <c r="A479" s="63" t="s">
        <v>485</v>
      </c>
      <c r="B479" s="63" t="s">
        <v>528</v>
      </c>
      <c r="C479" s="63" t="s">
        <v>529</v>
      </c>
      <c r="D479" s="63" t="s">
        <v>34</v>
      </c>
      <c r="E479" s="148">
        <v>40653</v>
      </c>
      <c r="F479" s="148">
        <v>40655</v>
      </c>
      <c r="G479" s="63">
        <v>2</v>
      </c>
      <c r="H479" s="63" t="s">
        <v>32</v>
      </c>
      <c r="I479" s="63" t="s">
        <v>33</v>
      </c>
      <c r="J479" s="63" t="s">
        <v>23</v>
      </c>
    </row>
    <row r="480" spans="1:10" x14ac:dyDescent="0.2">
      <c r="A480" s="63" t="s">
        <v>485</v>
      </c>
      <c r="B480" s="63" t="s">
        <v>528</v>
      </c>
      <c r="C480" s="63" t="s">
        <v>529</v>
      </c>
      <c r="D480" s="63" t="s">
        <v>34</v>
      </c>
      <c r="E480" s="148">
        <v>40842</v>
      </c>
      <c r="F480" s="148">
        <v>40844</v>
      </c>
      <c r="G480" s="63">
        <v>2</v>
      </c>
      <c r="H480" s="63" t="s">
        <v>32</v>
      </c>
      <c r="I480" s="63" t="s">
        <v>1027</v>
      </c>
      <c r="J480" s="63" t="s">
        <v>23</v>
      </c>
    </row>
    <row r="481" spans="1:10" x14ac:dyDescent="0.2">
      <c r="A481" s="64" t="s">
        <v>485</v>
      </c>
      <c r="B481" s="64" t="s">
        <v>528</v>
      </c>
      <c r="C481" s="64" t="s">
        <v>529</v>
      </c>
      <c r="D481" s="64" t="s">
        <v>34</v>
      </c>
      <c r="E481" s="147">
        <v>40906</v>
      </c>
      <c r="F481" s="147">
        <v>40908</v>
      </c>
      <c r="G481" s="64">
        <v>2</v>
      </c>
      <c r="H481" s="64" t="s">
        <v>32</v>
      </c>
      <c r="I481" s="64" t="s">
        <v>33</v>
      </c>
      <c r="J481" s="64" t="s">
        <v>23</v>
      </c>
    </row>
    <row r="482" spans="1:10" x14ac:dyDescent="0.2">
      <c r="A482" s="27"/>
      <c r="B482" s="12">
        <f>SUM(IF(FREQUENCY(MATCH(B323:B481,B323:B481,0),MATCH(B323:B481,B323:B481,0))&gt;0,1))</f>
        <v>19</v>
      </c>
      <c r="C482" s="53"/>
      <c r="D482" s="19">
        <f>COUNTA(D323:D481)</f>
        <v>159</v>
      </c>
      <c r="E482" s="19"/>
      <c r="F482" s="19"/>
      <c r="G482" s="19">
        <f>SUM(G323:G481)</f>
        <v>830</v>
      </c>
      <c r="H482" s="47"/>
      <c r="I482" s="47"/>
      <c r="J482" s="47"/>
    </row>
    <row r="483" spans="1:10" x14ac:dyDescent="0.2">
      <c r="A483" s="27"/>
      <c r="B483" s="12"/>
      <c r="C483" s="53"/>
      <c r="D483" s="19"/>
      <c r="E483" s="19"/>
      <c r="F483" s="19"/>
      <c r="G483" s="19"/>
      <c r="H483" s="47"/>
      <c r="I483" s="47"/>
      <c r="J483" s="47"/>
    </row>
    <row r="484" spans="1:10" x14ac:dyDescent="0.2">
      <c r="A484" s="109" t="s">
        <v>534</v>
      </c>
      <c r="B484" s="109" t="s">
        <v>543</v>
      </c>
      <c r="C484" s="109" t="s">
        <v>544</v>
      </c>
      <c r="D484" s="63" t="s">
        <v>34</v>
      </c>
      <c r="E484" s="148">
        <v>40570</v>
      </c>
      <c r="F484" s="148">
        <v>40577</v>
      </c>
      <c r="G484" s="144">
        <v>7</v>
      </c>
      <c r="H484" s="63"/>
      <c r="I484" s="144"/>
      <c r="J484" s="219"/>
    </row>
    <row r="485" spans="1:10" x14ac:dyDescent="0.2">
      <c r="A485" s="109" t="s">
        <v>534</v>
      </c>
      <c r="B485" s="109" t="s">
        <v>543</v>
      </c>
      <c r="C485" s="109" t="s">
        <v>544</v>
      </c>
      <c r="D485" s="63" t="s">
        <v>34</v>
      </c>
      <c r="E485" s="148">
        <v>40589</v>
      </c>
      <c r="F485" s="148">
        <v>40599</v>
      </c>
      <c r="G485" s="144">
        <v>10</v>
      </c>
      <c r="H485" s="63"/>
      <c r="I485" s="144"/>
      <c r="J485" s="219"/>
    </row>
    <row r="486" spans="1:10" x14ac:dyDescent="0.2">
      <c r="A486" s="109" t="s">
        <v>534</v>
      </c>
      <c r="B486" s="109" t="s">
        <v>543</v>
      </c>
      <c r="C486" s="109" t="s">
        <v>544</v>
      </c>
      <c r="D486" s="63" t="s">
        <v>34</v>
      </c>
      <c r="E486" s="148">
        <v>40814</v>
      </c>
      <c r="F486" s="148">
        <v>40815</v>
      </c>
      <c r="G486" s="144">
        <v>1</v>
      </c>
      <c r="H486" s="63"/>
      <c r="I486" s="144"/>
      <c r="J486" s="219"/>
    </row>
    <row r="487" spans="1:10" x14ac:dyDescent="0.2">
      <c r="A487" s="109" t="s">
        <v>534</v>
      </c>
      <c r="B487" s="109" t="s">
        <v>543</v>
      </c>
      <c r="C487" s="109" t="s">
        <v>544</v>
      </c>
      <c r="D487" s="63" t="s">
        <v>34</v>
      </c>
      <c r="E487" s="148">
        <v>40893</v>
      </c>
      <c r="F487" s="148">
        <v>40897</v>
      </c>
      <c r="G487" s="144">
        <v>4</v>
      </c>
      <c r="H487" s="63"/>
      <c r="I487" s="144"/>
      <c r="J487" s="144"/>
    </row>
    <row r="488" spans="1:10" x14ac:dyDescent="0.2">
      <c r="A488" s="109" t="s">
        <v>534</v>
      </c>
      <c r="B488" s="109" t="s">
        <v>545</v>
      </c>
      <c r="C488" s="109" t="s">
        <v>546</v>
      </c>
      <c r="D488" s="63" t="s">
        <v>34</v>
      </c>
      <c r="E488" s="148">
        <v>40783</v>
      </c>
      <c r="F488" s="148">
        <v>40788</v>
      </c>
      <c r="G488" s="144">
        <v>5</v>
      </c>
      <c r="H488" s="63"/>
      <c r="I488" s="144"/>
      <c r="J488" s="144"/>
    </row>
    <row r="489" spans="1:10" x14ac:dyDescent="0.2">
      <c r="A489" s="109" t="s">
        <v>534</v>
      </c>
      <c r="B489" s="109" t="s">
        <v>545</v>
      </c>
      <c r="C489" s="109" t="s">
        <v>546</v>
      </c>
      <c r="D489" s="63" t="s">
        <v>34</v>
      </c>
      <c r="E489" s="148">
        <v>40905</v>
      </c>
      <c r="F489" s="148">
        <v>40907</v>
      </c>
      <c r="G489" s="144">
        <v>2</v>
      </c>
      <c r="H489" s="63"/>
      <c r="I489" s="144"/>
      <c r="J489" s="144"/>
    </row>
    <row r="490" spans="1:10" x14ac:dyDescent="0.2">
      <c r="A490" s="109" t="s">
        <v>534</v>
      </c>
      <c r="B490" s="109" t="s">
        <v>547</v>
      </c>
      <c r="C490" s="109" t="s">
        <v>548</v>
      </c>
      <c r="D490" s="63" t="s">
        <v>34</v>
      </c>
      <c r="E490" s="148">
        <v>40544</v>
      </c>
      <c r="F490" s="148">
        <v>40555</v>
      </c>
      <c r="G490" s="144">
        <v>11</v>
      </c>
      <c r="H490" s="63"/>
      <c r="I490" s="144"/>
      <c r="J490" s="144"/>
    </row>
    <row r="491" spans="1:10" x14ac:dyDescent="0.2">
      <c r="A491" s="109" t="s">
        <v>534</v>
      </c>
      <c r="B491" s="109" t="s">
        <v>559</v>
      </c>
      <c r="C491" s="109" t="s">
        <v>560</v>
      </c>
      <c r="D491" s="63" t="s">
        <v>34</v>
      </c>
      <c r="E491" s="148">
        <v>40809</v>
      </c>
      <c r="F491" s="148">
        <v>40812</v>
      </c>
      <c r="G491" s="144">
        <v>3</v>
      </c>
      <c r="H491" s="63"/>
      <c r="I491" s="144"/>
      <c r="J491" s="144"/>
    </row>
    <row r="492" spans="1:10" x14ac:dyDescent="0.2">
      <c r="A492" s="109" t="s">
        <v>534</v>
      </c>
      <c r="B492" s="109" t="s">
        <v>561</v>
      </c>
      <c r="C492" s="109" t="s">
        <v>562</v>
      </c>
      <c r="D492" s="63" t="s">
        <v>34</v>
      </c>
      <c r="E492" s="148">
        <v>40640</v>
      </c>
      <c r="F492" s="148">
        <v>40642</v>
      </c>
      <c r="G492" s="144">
        <v>2</v>
      </c>
      <c r="H492" s="63"/>
      <c r="I492" s="144"/>
      <c r="J492" s="144"/>
    </row>
    <row r="493" spans="1:10" x14ac:dyDescent="0.2">
      <c r="A493" s="109" t="s">
        <v>534</v>
      </c>
      <c r="B493" s="109" t="s">
        <v>561</v>
      </c>
      <c r="C493" s="109" t="s">
        <v>562</v>
      </c>
      <c r="D493" s="63" t="s">
        <v>34</v>
      </c>
      <c r="E493" s="148">
        <v>40787</v>
      </c>
      <c r="F493" s="148">
        <v>40788</v>
      </c>
      <c r="G493" s="144">
        <v>1</v>
      </c>
      <c r="H493" s="63"/>
      <c r="I493" s="144"/>
      <c r="J493" s="144"/>
    </row>
    <row r="494" spans="1:10" x14ac:dyDescent="0.2">
      <c r="A494" s="109" t="s">
        <v>534</v>
      </c>
      <c r="B494" s="109" t="s">
        <v>565</v>
      </c>
      <c r="C494" s="109" t="s">
        <v>566</v>
      </c>
      <c r="D494" s="63" t="s">
        <v>34</v>
      </c>
      <c r="E494" s="148">
        <v>40554</v>
      </c>
      <c r="F494" s="148">
        <v>40564</v>
      </c>
      <c r="G494" s="144">
        <v>10</v>
      </c>
      <c r="H494" s="63"/>
      <c r="I494" s="144"/>
      <c r="J494" s="144"/>
    </row>
    <row r="495" spans="1:10" x14ac:dyDescent="0.2">
      <c r="A495" s="109" t="s">
        <v>534</v>
      </c>
      <c r="B495" s="109" t="s">
        <v>565</v>
      </c>
      <c r="C495" s="109" t="s">
        <v>566</v>
      </c>
      <c r="D495" s="63" t="s">
        <v>34</v>
      </c>
      <c r="E495" s="148">
        <v>40570</v>
      </c>
      <c r="F495" s="148">
        <v>40584</v>
      </c>
      <c r="G495" s="144">
        <v>14</v>
      </c>
      <c r="H495" s="63"/>
      <c r="I495" s="144"/>
      <c r="J495" s="144"/>
    </row>
    <row r="496" spans="1:10" x14ac:dyDescent="0.2">
      <c r="A496" s="109" t="s">
        <v>534</v>
      </c>
      <c r="B496" s="109" t="s">
        <v>565</v>
      </c>
      <c r="C496" s="109" t="s">
        <v>566</v>
      </c>
      <c r="D496" s="63" t="s">
        <v>34</v>
      </c>
      <c r="E496" s="148">
        <v>40617</v>
      </c>
      <c r="F496" s="148">
        <v>40654</v>
      </c>
      <c r="G496" s="144">
        <v>37</v>
      </c>
      <c r="H496" s="63"/>
      <c r="I496" s="144"/>
      <c r="J496" s="144"/>
    </row>
    <row r="497" spans="1:10" x14ac:dyDescent="0.2">
      <c r="A497" s="109" t="s">
        <v>534</v>
      </c>
      <c r="B497" s="109" t="s">
        <v>565</v>
      </c>
      <c r="C497" s="109" t="s">
        <v>566</v>
      </c>
      <c r="D497" s="63" t="s">
        <v>34</v>
      </c>
      <c r="E497" s="148">
        <v>40655</v>
      </c>
      <c r="F497" s="148">
        <v>40662</v>
      </c>
      <c r="G497" s="144">
        <v>7</v>
      </c>
      <c r="H497" s="63"/>
      <c r="I497" s="144"/>
      <c r="J497" s="144"/>
    </row>
    <row r="498" spans="1:10" x14ac:dyDescent="0.2">
      <c r="A498" s="109" t="s">
        <v>534</v>
      </c>
      <c r="B498" s="109" t="s">
        <v>567</v>
      </c>
      <c r="C498" s="109" t="s">
        <v>568</v>
      </c>
      <c r="D498" s="63" t="s">
        <v>34</v>
      </c>
      <c r="E498" s="148">
        <v>40544</v>
      </c>
      <c r="F498" s="148">
        <v>40548</v>
      </c>
      <c r="G498" s="144">
        <v>4</v>
      </c>
      <c r="H498" s="144"/>
      <c r="I498" s="144"/>
      <c r="J498" s="144"/>
    </row>
    <row r="499" spans="1:10" x14ac:dyDescent="0.2">
      <c r="A499" s="109" t="s">
        <v>534</v>
      </c>
      <c r="B499" s="109" t="s">
        <v>567</v>
      </c>
      <c r="C499" s="109" t="s">
        <v>568</v>
      </c>
      <c r="D499" s="63" t="s">
        <v>34</v>
      </c>
      <c r="E499" s="148">
        <v>40550</v>
      </c>
      <c r="F499" s="148">
        <v>40554</v>
      </c>
      <c r="G499" s="144">
        <v>4</v>
      </c>
      <c r="H499" s="144"/>
      <c r="I499" s="144"/>
      <c r="J499" s="144"/>
    </row>
    <row r="500" spans="1:10" x14ac:dyDescent="0.2">
      <c r="A500" s="109" t="s">
        <v>534</v>
      </c>
      <c r="B500" s="109" t="s">
        <v>567</v>
      </c>
      <c r="C500" s="109" t="s">
        <v>568</v>
      </c>
      <c r="D500" s="63" t="s">
        <v>34</v>
      </c>
      <c r="E500" s="148">
        <v>40561</v>
      </c>
      <c r="F500" s="148">
        <v>40565</v>
      </c>
      <c r="G500" s="144">
        <v>4</v>
      </c>
      <c r="H500" s="144"/>
      <c r="I500" s="144"/>
      <c r="J500" s="144"/>
    </row>
    <row r="501" spans="1:10" x14ac:dyDescent="0.2">
      <c r="A501" s="109" t="s">
        <v>534</v>
      </c>
      <c r="B501" s="109" t="s">
        <v>567</v>
      </c>
      <c r="C501" s="109" t="s">
        <v>568</v>
      </c>
      <c r="D501" s="63" t="s">
        <v>34</v>
      </c>
      <c r="E501" s="148">
        <v>40574</v>
      </c>
      <c r="F501" s="148">
        <v>40585</v>
      </c>
      <c r="G501" s="144">
        <v>11</v>
      </c>
      <c r="H501" s="144"/>
      <c r="I501" s="144"/>
      <c r="J501" s="144"/>
    </row>
    <row r="502" spans="1:10" x14ac:dyDescent="0.2">
      <c r="A502" s="109" t="s">
        <v>534</v>
      </c>
      <c r="B502" s="109" t="s">
        <v>567</v>
      </c>
      <c r="C502" s="109" t="s">
        <v>568</v>
      </c>
      <c r="D502" s="63" t="s">
        <v>34</v>
      </c>
      <c r="E502" s="148">
        <v>40593</v>
      </c>
      <c r="F502" s="148">
        <v>40605</v>
      </c>
      <c r="G502" s="144">
        <v>12</v>
      </c>
      <c r="H502" s="144"/>
      <c r="I502" s="144"/>
      <c r="J502" s="144"/>
    </row>
    <row r="503" spans="1:10" x14ac:dyDescent="0.2">
      <c r="A503" s="109" t="s">
        <v>534</v>
      </c>
      <c r="B503" s="109" t="s">
        <v>567</v>
      </c>
      <c r="C503" s="109" t="s">
        <v>568</v>
      </c>
      <c r="D503" s="63" t="s">
        <v>34</v>
      </c>
      <c r="E503" s="148">
        <v>40642</v>
      </c>
      <c r="F503" s="148">
        <v>40645</v>
      </c>
      <c r="G503" s="144">
        <v>3</v>
      </c>
      <c r="H503" s="144"/>
      <c r="I503" s="144"/>
      <c r="J503" s="144"/>
    </row>
    <row r="504" spans="1:10" x14ac:dyDescent="0.2">
      <c r="A504" s="109" t="s">
        <v>534</v>
      </c>
      <c r="B504" s="109" t="s">
        <v>567</v>
      </c>
      <c r="C504" s="109" t="s">
        <v>568</v>
      </c>
      <c r="D504" s="63" t="s">
        <v>34</v>
      </c>
      <c r="E504" s="148">
        <v>40651</v>
      </c>
      <c r="F504" s="148">
        <v>40662</v>
      </c>
      <c r="G504" s="144">
        <v>11</v>
      </c>
      <c r="H504" s="144"/>
      <c r="I504" s="144"/>
      <c r="J504" s="144"/>
    </row>
    <row r="505" spans="1:10" x14ac:dyDescent="0.2">
      <c r="A505" s="109" t="s">
        <v>534</v>
      </c>
      <c r="B505" s="109" t="s">
        <v>567</v>
      </c>
      <c r="C505" s="109" t="s">
        <v>568</v>
      </c>
      <c r="D505" s="63" t="s">
        <v>34</v>
      </c>
      <c r="E505" s="148">
        <v>40682</v>
      </c>
      <c r="F505" s="148">
        <v>40687</v>
      </c>
      <c r="G505" s="144">
        <v>5</v>
      </c>
      <c r="H505" s="144"/>
      <c r="I505" s="144"/>
      <c r="J505" s="144"/>
    </row>
    <row r="506" spans="1:10" x14ac:dyDescent="0.2">
      <c r="A506" s="109" t="s">
        <v>534</v>
      </c>
      <c r="B506" s="109" t="s">
        <v>583</v>
      </c>
      <c r="C506" s="109" t="s">
        <v>584</v>
      </c>
      <c r="D506" s="63" t="s">
        <v>34</v>
      </c>
      <c r="E506" s="148">
        <v>40702</v>
      </c>
      <c r="F506" s="148">
        <v>40704</v>
      </c>
      <c r="G506" s="144">
        <v>2</v>
      </c>
      <c r="H506" s="144"/>
      <c r="I506" s="144"/>
      <c r="J506" s="144"/>
    </row>
    <row r="507" spans="1:10" x14ac:dyDescent="0.2">
      <c r="A507" s="109" t="s">
        <v>534</v>
      </c>
      <c r="B507" s="109" t="s">
        <v>589</v>
      </c>
      <c r="C507" s="109" t="s">
        <v>590</v>
      </c>
      <c r="D507" s="63" t="s">
        <v>34</v>
      </c>
      <c r="E507" s="148">
        <v>40786</v>
      </c>
      <c r="F507" s="148">
        <v>40787</v>
      </c>
      <c r="G507" s="144">
        <v>1</v>
      </c>
      <c r="H507" s="144"/>
      <c r="I507" s="144"/>
      <c r="J507" s="144"/>
    </row>
    <row r="508" spans="1:10" x14ac:dyDescent="0.2">
      <c r="A508" s="109" t="s">
        <v>534</v>
      </c>
      <c r="B508" s="109" t="s">
        <v>593</v>
      </c>
      <c r="C508" s="109" t="s">
        <v>594</v>
      </c>
      <c r="D508" s="63" t="s">
        <v>34</v>
      </c>
      <c r="E508" s="148">
        <v>40646</v>
      </c>
      <c r="F508" s="148">
        <v>40648</v>
      </c>
      <c r="G508" s="144">
        <v>2</v>
      </c>
      <c r="H508" s="144"/>
      <c r="I508" s="144"/>
      <c r="J508" s="144"/>
    </row>
    <row r="509" spans="1:10" x14ac:dyDescent="0.2">
      <c r="A509" s="109" t="s">
        <v>534</v>
      </c>
      <c r="B509" s="109" t="s">
        <v>593</v>
      </c>
      <c r="C509" s="109" t="s">
        <v>594</v>
      </c>
      <c r="D509" s="63" t="s">
        <v>34</v>
      </c>
      <c r="E509" s="148">
        <v>40723</v>
      </c>
      <c r="F509" s="148">
        <v>40724</v>
      </c>
      <c r="G509" s="144">
        <v>1</v>
      </c>
      <c r="H509" s="144"/>
      <c r="I509" s="144"/>
      <c r="J509" s="144"/>
    </row>
    <row r="510" spans="1:10" x14ac:dyDescent="0.2">
      <c r="A510" s="109" t="s">
        <v>534</v>
      </c>
      <c r="B510" s="109" t="s">
        <v>595</v>
      </c>
      <c r="C510" s="109" t="s">
        <v>596</v>
      </c>
      <c r="D510" s="63" t="s">
        <v>34</v>
      </c>
      <c r="E510" s="148">
        <v>40786</v>
      </c>
      <c r="F510" s="148">
        <v>40787</v>
      </c>
      <c r="G510" s="144">
        <v>1</v>
      </c>
      <c r="H510" s="144"/>
      <c r="I510" s="144"/>
      <c r="J510" s="144"/>
    </row>
    <row r="511" spans="1:10" x14ac:dyDescent="0.2">
      <c r="A511" s="109" t="s">
        <v>534</v>
      </c>
      <c r="B511" s="109" t="s">
        <v>611</v>
      </c>
      <c r="C511" s="109" t="s">
        <v>612</v>
      </c>
      <c r="D511" s="63" t="s">
        <v>34</v>
      </c>
      <c r="E511" s="148">
        <v>40695</v>
      </c>
      <c r="F511" s="148">
        <v>40697</v>
      </c>
      <c r="G511" s="144">
        <v>2</v>
      </c>
      <c r="H511" s="144"/>
      <c r="I511" s="144"/>
      <c r="J511" s="144"/>
    </row>
    <row r="512" spans="1:10" x14ac:dyDescent="0.2">
      <c r="A512" s="109" t="s">
        <v>534</v>
      </c>
      <c r="B512" s="109" t="s">
        <v>617</v>
      </c>
      <c r="C512" s="109" t="s">
        <v>618</v>
      </c>
      <c r="D512" s="63" t="s">
        <v>34</v>
      </c>
      <c r="E512" s="148">
        <v>40576</v>
      </c>
      <c r="F512" s="148">
        <v>40586</v>
      </c>
      <c r="G512" s="144">
        <v>10</v>
      </c>
      <c r="H512" s="144"/>
      <c r="I512" s="144"/>
      <c r="J512" s="144"/>
    </row>
    <row r="513" spans="1:10" x14ac:dyDescent="0.2">
      <c r="A513" s="109" t="s">
        <v>534</v>
      </c>
      <c r="B513" s="109" t="s">
        <v>617</v>
      </c>
      <c r="C513" s="109" t="s">
        <v>618</v>
      </c>
      <c r="D513" s="63" t="s">
        <v>34</v>
      </c>
      <c r="E513" s="148">
        <v>40655</v>
      </c>
      <c r="F513" s="148">
        <v>40657</v>
      </c>
      <c r="G513" s="144">
        <v>2</v>
      </c>
      <c r="H513" s="144"/>
      <c r="I513" s="144"/>
      <c r="J513" s="144"/>
    </row>
    <row r="514" spans="1:10" x14ac:dyDescent="0.2">
      <c r="A514" s="220" t="s">
        <v>534</v>
      </c>
      <c r="B514" s="220" t="s">
        <v>684</v>
      </c>
      <c r="C514" s="220" t="s">
        <v>685</v>
      </c>
      <c r="D514" s="63" t="s">
        <v>34</v>
      </c>
      <c r="E514" s="148">
        <v>40860</v>
      </c>
      <c r="F514" s="148">
        <v>40864</v>
      </c>
      <c r="G514" s="144">
        <v>4</v>
      </c>
      <c r="H514" s="144"/>
      <c r="I514" s="144"/>
      <c r="J514" s="144"/>
    </row>
    <row r="515" spans="1:10" x14ac:dyDescent="0.2">
      <c r="A515" s="220" t="s">
        <v>534</v>
      </c>
      <c r="B515" s="220" t="s">
        <v>684</v>
      </c>
      <c r="C515" s="220" t="s">
        <v>685</v>
      </c>
      <c r="D515" s="63" t="s">
        <v>34</v>
      </c>
      <c r="E515" s="148">
        <v>40890</v>
      </c>
      <c r="F515" s="148">
        <v>40898</v>
      </c>
      <c r="G515" s="144">
        <v>8</v>
      </c>
      <c r="H515" s="144"/>
      <c r="I515" s="144"/>
      <c r="J515" s="144"/>
    </row>
    <row r="516" spans="1:10" x14ac:dyDescent="0.2">
      <c r="A516" s="109" t="s">
        <v>534</v>
      </c>
      <c r="B516" s="109" t="s">
        <v>619</v>
      </c>
      <c r="C516" s="109" t="s">
        <v>620</v>
      </c>
      <c r="D516" s="63" t="s">
        <v>34</v>
      </c>
      <c r="E516" s="148">
        <v>40732</v>
      </c>
      <c r="F516" s="148">
        <v>40734</v>
      </c>
      <c r="G516" s="144">
        <v>2</v>
      </c>
      <c r="H516" s="144"/>
      <c r="I516" s="144"/>
      <c r="J516" s="144"/>
    </row>
    <row r="517" spans="1:10" x14ac:dyDescent="0.2">
      <c r="A517" s="109" t="s">
        <v>534</v>
      </c>
      <c r="B517" s="109" t="s">
        <v>633</v>
      </c>
      <c r="C517" s="109" t="s">
        <v>634</v>
      </c>
      <c r="D517" s="63" t="s">
        <v>34</v>
      </c>
      <c r="E517" s="148">
        <v>40795</v>
      </c>
      <c r="F517" s="148">
        <v>40800</v>
      </c>
      <c r="G517" s="144">
        <v>5</v>
      </c>
      <c r="H517" s="144"/>
      <c r="I517" s="144"/>
      <c r="J517" s="144"/>
    </row>
    <row r="518" spans="1:10" x14ac:dyDescent="0.2">
      <c r="A518" s="109" t="s">
        <v>534</v>
      </c>
      <c r="B518" s="109" t="s">
        <v>635</v>
      </c>
      <c r="C518" s="109" t="s">
        <v>636</v>
      </c>
      <c r="D518" s="63" t="s">
        <v>34</v>
      </c>
      <c r="E518" s="148">
        <v>40607</v>
      </c>
      <c r="F518" s="148">
        <v>40609</v>
      </c>
      <c r="G518" s="144">
        <v>2</v>
      </c>
      <c r="H518" s="144"/>
      <c r="I518" s="144"/>
      <c r="J518" s="144"/>
    </row>
    <row r="519" spans="1:10" x14ac:dyDescent="0.2">
      <c r="A519" s="109" t="s">
        <v>534</v>
      </c>
      <c r="B519" s="109" t="s">
        <v>635</v>
      </c>
      <c r="C519" s="109" t="s">
        <v>636</v>
      </c>
      <c r="D519" s="63" t="s">
        <v>34</v>
      </c>
      <c r="E519" s="148">
        <v>40695</v>
      </c>
      <c r="F519" s="148">
        <v>40697</v>
      </c>
      <c r="G519" s="144">
        <v>2</v>
      </c>
      <c r="H519" s="144"/>
      <c r="I519" s="144"/>
      <c r="J519" s="144"/>
    </row>
    <row r="520" spans="1:10" x14ac:dyDescent="0.2">
      <c r="A520" s="109" t="s">
        <v>534</v>
      </c>
      <c r="B520" s="109" t="s">
        <v>639</v>
      </c>
      <c r="C520" s="109" t="s">
        <v>640</v>
      </c>
      <c r="D520" s="63" t="s">
        <v>34</v>
      </c>
      <c r="E520" s="148">
        <v>40834</v>
      </c>
      <c r="F520" s="148">
        <v>40835</v>
      </c>
      <c r="G520" s="144">
        <v>1</v>
      </c>
      <c r="H520" s="144"/>
      <c r="I520" s="144"/>
      <c r="J520" s="144"/>
    </row>
    <row r="521" spans="1:10" x14ac:dyDescent="0.2">
      <c r="A521" s="109" t="s">
        <v>534</v>
      </c>
      <c r="B521" s="109" t="s">
        <v>641</v>
      </c>
      <c r="C521" s="109" t="s">
        <v>642</v>
      </c>
      <c r="D521" s="63" t="s">
        <v>34</v>
      </c>
      <c r="E521" s="148">
        <v>40885</v>
      </c>
      <c r="F521" s="148">
        <v>40886</v>
      </c>
      <c r="G521" s="144">
        <v>1</v>
      </c>
      <c r="H521" s="144"/>
      <c r="I521" s="144"/>
      <c r="J521" s="144"/>
    </row>
    <row r="522" spans="1:10" x14ac:dyDescent="0.2">
      <c r="A522" s="109" t="s">
        <v>534</v>
      </c>
      <c r="B522" s="109" t="s">
        <v>645</v>
      </c>
      <c r="C522" s="109" t="s">
        <v>646</v>
      </c>
      <c r="D522" s="63" t="s">
        <v>34</v>
      </c>
      <c r="E522" s="148">
        <v>40808</v>
      </c>
      <c r="F522" s="148">
        <v>40812</v>
      </c>
      <c r="G522" s="144">
        <v>4</v>
      </c>
      <c r="H522" s="144"/>
      <c r="I522" s="144"/>
      <c r="J522" s="144"/>
    </row>
    <row r="523" spans="1:10" x14ac:dyDescent="0.2">
      <c r="A523" s="109" t="s">
        <v>534</v>
      </c>
      <c r="B523" s="109" t="s">
        <v>645</v>
      </c>
      <c r="C523" s="109" t="s">
        <v>646</v>
      </c>
      <c r="D523" s="63" t="s">
        <v>34</v>
      </c>
      <c r="E523" s="148">
        <v>40544</v>
      </c>
      <c r="F523" s="148">
        <v>40546</v>
      </c>
      <c r="G523" s="144">
        <v>2</v>
      </c>
      <c r="H523" s="144"/>
      <c r="I523" s="144"/>
      <c r="J523" s="144"/>
    </row>
    <row r="524" spans="1:10" x14ac:dyDescent="0.2">
      <c r="A524" s="109" t="s">
        <v>534</v>
      </c>
      <c r="B524" s="109" t="s">
        <v>650</v>
      </c>
      <c r="C524" s="109" t="s">
        <v>651</v>
      </c>
      <c r="D524" s="63" t="s">
        <v>34</v>
      </c>
      <c r="E524" s="148">
        <v>40863</v>
      </c>
      <c r="F524" s="148">
        <v>40866</v>
      </c>
      <c r="G524" s="144">
        <v>3</v>
      </c>
      <c r="H524" s="144"/>
      <c r="I524" s="144"/>
      <c r="J524" s="144"/>
    </row>
    <row r="525" spans="1:10" x14ac:dyDescent="0.2">
      <c r="A525" s="109" t="s">
        <v>534</v>
      </c>
      <c r="B525" s="109" t="s">
        <v>650</v>
      </c>
      <c r="C525" s="109" t="s">
        <v>651</v>
      </c>
      <c r="D525" s="63" t="s">
        <v>34</v>
      </c>
      <c r="E525" s="148">
        <v>40546</v>
      </c>
      <c r="F525" s="148">
        <v>40548</v>
      </c>
      <c r="G525" s="144">
        <v>2</v>
      </c>
      <c r="H525" s="144"/>
      <c r="I525" s="144"/>
      <c r="J525" s="144"/>
    </row>
    <row r="526" spans="1:10" x14ac:dyDescent="0.2">
      <c r="A526" s="109" t="s">
        <v>534</v>
      </c>
      <c r="B526" s="109" t="s">
        <v>654</v>
      </c>
      <c r="C526" s="109" t="s">
        <v>655</v>
      </c>
      <c r="D526" s="63" t="s">
        <v>34</v>
      </c>
      <c r="E526" s="148">
        <v>40660</v>
      </c>
      <c r="F526" s="148">
        <v>40662</v>
      </c>
      <c r="G526" s="144">
        <v>2</v>
      </c>
      <c r="H526" s="144"/>
      <c r="I526" s="144"/>
      <c r="J526" s="144"/>
    </row>
    <row r="527" spans="1:10" x14ac:dyDescent="0.2">
      <c r="A527" s="109" t="s">
        <v>534</v>
      </c>
      <c r="B527" s="109" t="s">
        <v>658</v>
      </c>
      <c r="C527" s="109" t="s">
        <v>659</v>
      </c>
      <c r="D527" s="63" t="s">
        <v>34</v>
      </c>
      <c r="E527" s="148">
        <v>40736</v>
      </c>
      <c r="F527" s="148">
        <v>40737</v>
      </c>
      <c r="G527" s="144">
        <v>1</v>
      </c>
      <c r="H527" s="144"/>
      <c r="I527" s="144"/>
      <c r="J527" s="144"/>
    </row>
    <row r="528" spans="1:10" x14ac:dyDescent="0.2">
      <c r="A528" s="109" t="s">
        <v>534</v>
      </c>
      <c r="B528" s="109" t="s">
        <v>670</v>
      </c>
      <c r="C528" s="109" t="s">
        <v>671</v>
      </c>
      <c r="D528" s="63" t="s">
        <v>34</v>
      </c>
      <c r="E528" s="148">
        <v>40544</v>
      </c>
      <c r="F528" s="148">
        <v>40701</v>
      </c>
      <c r="G528" s="144">
        <v>157</v>
      </c>
      <c r="H528" s="144"/>
      <c r="I528" s="144"/>
      <c r="J528" s="144"/>
    </row>
    <row r="529" spans="1:10" x14ac:dyDescent="0.2">
      <c r="A529" s="109" t="s">
        <v>534</v>
      </c>
      <c r="B529" s="109" t="s">
        <v>670</v>
      </c>
      <c r="C529" s="109" t="s">
        <v>671</v>
      </c>
      <c r="D529" s="63" t="s">
        <v>34</v>
      </c>
      <c r="E529" s="148">
        <v>40822</v>
      </c>
      <c r="F529" s="148">
        <v>40827</v>
      </c>
      <c r="G529" s="144">
        <v>5</v>
      </c>
      <c r="H529" s="144"/>
      <c r="I529" s="144"/>
      <c r="J529" s="144"/>
    </row>
    <row r="530" spans="1:10" x14ac:dyDescent="0.2">
      <c r="A530" s="109" t="s">
        <v>534</v>
      </c>
      <c r="B530" s="109" t="s">
        <v>670</v>
      </c>
      <c r="C530" s="109" t="s">
        <v>671</v>
      </c>
      <c r="D530" s="63" t="s">
        <v>34</v>
      </c>
      <c r="E530" s="148">
        <v>40851</v>
      </c>
      <c r="F530" s="148">
        <v>40884</v>
      </c>
      <c r="G530" s="144">
        <v>33</v>
      </c>
      <c r="H530" s="144"/>
      <c r="I530" s="144"/>
      <c r="J530" s="144"/>
    </row>
    <row r="531" spans="1:10" x14ac:dyDescent="0.2">
      <c r="A531" s="109" t="s">
        <v>534</v>
      </c>
      <c r="B531" s="109" t="s">
        <v>670</v>
      </c>
      <c r="C531" s="109" t="s">
        <v>671</v>
      </c>
      <c r="D531" s="63" t="s">
        <v>34</v>
      </c>
      <c r="E531" s="148">
        <v>40889</v>
      </c>
      <c r="F531" s="148">
        <v>40907</v>
      </c>
      <c r="G531" s="144">
        <v>18</v>
      </c>
      <c r="H531" s="144"/>
      <c r="I531" s="144"/>
      <c r="J531" s="144"/>
    </row>
    <row r="532" spans="1:10" x14ac:dyDescent="0.2">
      <c r="A532" s="109" t="s">
        <v>534</v>
      </c>
      <c r="B532" s="109" t="s">
        <v>674</v>
      </c>
      <c r="C532" s="109" t="s">
        <v>675</v>
      </c>
      <c r="D532" s="63" t="s">
        <v>34</v>
      </c>
      <c r="E532" s="148">
        <v>40795</v>
      </c>
      <c r="F532" s="148">
        <v>40800</v>
      </c>
      <c r="G532" s="144">
        <v>5</v>
      </c>
      <c r="H532" s="144"/>
      <c r="I532" s="144"/>
      <c r="J532" s="144"/>
    </row>
    <row r="533" spans="1:10" x14ac:dyDescent="0.2">
      <c r="A533" s="27"/>
      <c r="B533" s="12">
        <f>SUM(IF(FREQUENCY(MATCH(B484:B532,B484:B532,0),MATCH(B484:B532,B484:B532,0))&gt;0,1))</f>
        <v>25</v>
      </c>
      <c r="C533" s="53"/>
      <c r="D533" s="19">
        <f>COUNTA(D484:D532)</f>
        <v>49</v>
      </c>
      <c r="E533" s="19"/>
      <c r="F533" s="19"/>
      <c r="G533" s="19">
        <f>SUM(G484:G532)</f>
        <v>446</v>
      </c>
      <c r="H533" s="47"/>
      <c r="I533" s="47"/>
      <c r="J533" s="47"/>
    </row>
    <row r="534" spans="1:10" x14ac:dyDescent="0.2">
      <c r="A534" s="27"/>
      <c r="B534" s="12"/>
      <c r="C534" s="53"/>
      <c r="D534" s="19"/>
      <c r="E534" s="19"/>
      <c r="F534" s="19"/>
      <c r="G534" s="19"/>
      <c r="H534" s="47"/>
      <c r="I534" s="47"/>
      <c r="J534" s="47"/>
    </row>
    <row r="535" spans="1:10" x14ac:dyDescent="0.2">
      <c r="A535" s="63" t="s">
        <v>686</v>
      </c>
      <c r="B535" s="63" t="s">
        <v>687</v>
      </c>
      <c r="C535" s="63" t="s">
        <v>688</v>
      </c>
      <c r="D535" s="63" t="s">
        <v>34</v>
      </c>
      <c r="E535" s="148">
        <v>40793</v>
      </c>
      <c r="F535" s="148">
        <v>40794</v>
      </c>
      <c r="G535" s="63">
        <v>1</v>
      </c>
      <c r="H535" s="63" t="s">
        <v>32</v>
      </c>
      <c r="I535" s="63" t="s">
        <v>1027</v>
      </c>
      <c r="J535" s="63" t="s">
        <v>23</v>
      </c>
    </row>
    <row r="536" spans="1:10" x14ac:dyDescent="0.2">
      <c r="A536" s="63" t="s">
        <v>686</v>
      </c>
      <c r="B536" s="63" t="s">
        <v>687</v>
      </c>
      <c r="C536" s="63" t="s">
        <v>688</v>
      </c>
      <c r="D536" s="63" t="s">
        <v>34</v>
      </c>
      <c r="E536" s="148">
        <v>40799</v>
      </c>
      <c r="F536" s="148">
        <v>40800</v>
      </c>
      <c r="G536" s="63">
        <v>1</v>
      </c>
      <c r="H536" s="63" t="s">
        <v>32</v>
      </c>
      <c r="I536" s="63" t="s">
        <v>1027</v>
      </c>
      <c r="J536" s="63" t="s">
        <v>23</v>
      </c>
    </row>
    <row r="537" spans="1:10" x14ac:dyDescent="0.2">
      <c r="A537" s="63" t="s">
        <v>686</v>
      </c>
      <c r="B537" s="63" t="s">
        <v>687</v>
      </c>
      <c r="C537" s="63" t="s">
        <v>688</v>
      </c>
      <c r="D537" s="63" t="s">
        <v>34</v>
      </c>
      <c r="E537" s="148">
        <v>40842</v>
      </c>
      <c r="F537" s="148">
        <v>40843</v>
      </c>
      <c r="G537" s="63">
        <v>1</v>
      </c>
      <c r="H537" s="63" t="s">
        <v>32</v>
      </c>
      <c r="I537" s="63" t="s">
        <v>1027</v>
      </c>
      <c r="J537" s="63" t="s">
        <v>23</v>
      </c>
    </row>
    <row r="538" spans="1:10" ht="18" x14ac:dyDescent="0.2">
      <c r="A538" s="63" t="s">
        <v>686</v>
      </c>
      <c r="B538" s="63" t="s">
        <v>690</v>
      </c>
      <c r="C538" s="63" t="s">
        <v>691</v>
      </c>
      <c r="D538" s="63" t="s">
        <v>34</v>
      </c>
      <c r="E538" s="148">
        <v>40589</v>
      </c>
      <c r="F538" s="148">
        <v>40591</v>
      </c>
      <c r="G538" s="63">
        <v>2</v>
      </c>
      <c r="H538" s="63" t="s">
        <v>32</v>
      </c>
      <c r="I538" s="63" t="s">
        <v>1123</v>
      </c>
      <c r="J538" s="63" t="s">
        <v>23</v>
      </c>
    </row>
    <row r="539" spans="1:10" x14ac:dyDescent="0.2">
      <c r="A539" s="63" t="s">
        <v>686</v>
      </c>
      <c r="B539" s="63" t="s">
        <v>690</v>
      </c>
      <c r="C539" s="63" t="s">
        <v>691</v>
      </c>
      <c r="D539" s="63" t="s">
        <v>34</v>
      </c>
      <c r="E539" s="148">
        <v>40617</v>
      </c>
      <c r="F539" s="148">
        <v>40619</v>
      </c>
      <c r="G539" s="63">
        <v>2</v>
      </c>
      <c r="H539" s="63" t="s">
        <v>32</v>
      </c>
      <c r="I539" s="63" t="s">
        <v>33</v>
      </c>
      <c r="J539" s="63" t="s">
        <v>23</v>
      </c>
    </row>
    <row r="540" spans="1:10" x14ac:dyDescent="0.2">
      <c r="A540" s="63" t="s">
        <v>686</v>
      </c>
      <c r="B540" s="63" t="s">
        <v>690</v>
      </c>
      <c r="C540" s="63" t="s">
        <v>691</v>
      </c>
      <c r="D540" s="63" t="s">
        <v>34</v>
      </c>
      <c r="E540" s="148">
        <v>40625</v>
      </c>
      <c r="F540" s="148">
        <v>40630</v>
      </c>
      <c r="G540" s="63">
        <v>5</v>
      </c>
      <c r="H540" s="63" t="s">
        <v>32</v>
      </c>
      <c r="I540" s="63" t="s">
        <v>33</v>
      </c>
      <c r="J540" s="63" t="s">
        <v>23</v>
      </c>
    </row>
    <row r="541" spans="1:10" x14ac:dyDescent="0.2">
      <c r="A541" s="63" t="s">
        <v>686</v>
      </c>
      <c r="B541" s="63" t="s">
        <v>690</v>
      </c>
      <c r="C541" s="63" t="s">
        <v>691</v>
      </c>
      <c r="D541" s="63" t="s">
        <v>34</v>
      </c>
      <c r="E541" s="148">
        <v>40638</v>
      </c>
      <c r="F541" s="148">
        <v>40639</v>
      </c>
      <c r="G541" s="63">
        <v>1</v>
      </c>
      <c r="H541" s="63" t="s">
        <v>32</v>
      </c>
      <c r="I541" s="63" t="s">
        <v>33</v>
      </c>
      <c r="J541" s="63" t="s">
        <v>23</v>
      </c>
    </row>
    <row r="542" spans="1:10" x14ac:dyDescent="0.2">
      <c r="A542" s="63" t="s">
        <v>686</v>
      </c>
      <c r="B542" s="63" t="s">
        <v>690</v>
      </c>
      <c r="C542" s="63" t="s">
        <v>691</v>
      </c>
      <c r="D542" s="63" t="s">
        <v>34</v>
      </c>
      <c r="E542" s="148">
        <v>40681</v>
      </c>
      <c r="F542" s="148">
        <v>40682</v>
      </c>
      <c r="G542" s="63">
        <v>1</v>
      </c>
      <c r="H542" s="63" t="s">
        <v>32</v>
      </c>
      <c r="I542" s="63" t="s">
        <v>1027</v>
      </c>
      <c r="J542" s="63" t="s">
        <v>23</v>
      </c>
    </row>
    <row r="543" spans="1:10" x14ac:dyDescent="0.2">
      <c r="A543" s="63" t="s">
        <v>686</v>
      </c>
      <c r="B543" s="63" t="s">
        <v>690</v>
      </c>
      <c r="C543" s="63" t="s">
        <v>691</v>
      </c>
      <c r="D543" s="63" t="s">
        <v>34</v>
      </c>
      <c r="E543" s="148">
        <v>40687</v>
      </c>
      <c r="F543" s="148">
        <v>40688</v>
      </c>
      <c r="G543" s="63">
        <v>1</v>
      </c>
      <c r="H543" s="63" t="s">
        <v>32</v>
      </c>
      <c r="I543" s="63" t="s">
        <v>33</v>
      </c>
      <c r="J543" s="63" t="s">
        <v>23</v>
      </c>
    </row>
    <row r="544" spans="1:10" x14ac:dyDescent="0.2">
      <c r="A544" s="63" t="s">
        <v>686</v>
      </c>
      <c r="B544" s="63" t="s">
        <v>690</v>
      </c>
      <c r="C544" s="63" t="s">
        <v>691</v>
      </c>
      <c r="D544" s="63" t="s">
        <v>34</v>
      </c>
      <c r="E544" s="148">
        <v>40701</v>
      </c>
      <c r="F544" s="148">
        <v>40704</v>
      </c>
      <c r="G544" s="63">
        <v>3</v>
      </c>
      <c r="H544" s="63" t="s">
        <v>32</v>
      </c>
      <c r="I544" s="63" t="s">
        <v>1027</v>
      </c>
      <c r="J544" s="63" t="s">
        <v>23</v>
      </c>
    </row>
    <row r="545" spans="1:10" x14ac:dyDescent="0.2">
      <c r="A545" s="63" t="s">
        <v>686</v>
      </c>
      <c r="B545" s="63" t="s">
        <v>690</v>
      </c>
      <c r="C545" s="63" t="s">
        <v>691</v>
      </c>
      <c r="D545" s="63" t="s">
        <v>34</v>
      </c>
      <c r="E545" s="148">
        <v>40743</v>
      </c>
      <c r="F545" s="148">
        <v>40744</v>
      </c>
      <c r="G545" s="63">
        <v>1</v>
      </c>
      <c r="H545" s="63" t="s">
        <v>32</v>
      </c>
      <c r="I545" s="63" t="s">
        <v>1027</v>
      </c>
      <c r="J545" s="63" t="s">
        <v>23</v>
      </c>
    </row>
    <row r="546" spans="1:10" x14ac:dyDescent="0.2">
      <c r="A546" s="63" t="s">
        <v>686</v>
      </c>
      <c r="B546" s="63" t="s">
        <v>690</v>
      </c>
      <c r="C546" s="63" t="s">
        <v>691</v>
      </c>
      <c r="D546" s="63" t="s">
        <v>34</v>
      </c>
      <c r="E546" s="148">
        <v>40779</v>
      </c>
      <c r="F546" s="148">
        <v>40780</v>
      </c>
      <c r="G546" s="63">
        <v>1</v>
      </c>
      <c r="H546" s="63" t="s">
        <v>32</v>
      </c>
      <c r="I546" s="63" t="s">
        <v>1027</v>
      </c>
      <c r="J546" s="63" t="s">
        <v>23</v>
      </c>
    </row>
    <row r="547" spans="1:10" ht="18" x14ac:dyDescent="0.2">
      <c r="A547" s="63" t="s">
        <v>686</v>
      </c>
      <c r="B547" s="63" t="s">
        <v>690</v>
      </c>
      <c r="C547" s="63" t="s">
        <v>691</v>
      </c>
      <c r="D547" s="63" t="s">
        <v>34</v>
      </c>
      <c r="E547" s="148">
        <v>40828</v>
      </c>
      <c r="F547" s="148">
        <v>40830</v>
      </c>
      <c r="G547" s="63">
        <v>2</v>
      </c>
      <c r="H547" s="63" t="s">
        <v>32</v>
      </c>
      <c r="I547" s="63" t="s">
        <v>1033</v>
      </c>
      <c r="J547" s="63" t="s">
        <v>23</v>
      </c>
    </row>
    <row r="548" spans="1:10" x14ac:dyDescent="0.2">
      <c r="A548" s="63" t="s">
        <v>686</v>
      </c>
      <c r="B548" s="63" t="s">
        <v>690</v>
      </c>
      <c r="C548" s="63" t="s">
        <v>691</v>
      </c>
      <c r="D548" s="63" t="s">
        <v>34</v>
      </c>
      <c r="E548" s="148">
        <v>40841</v>
      </c>
      <c r="F548" s="148">
        <v>40843</v>
      </c>
      <c r="G548" s="63">
        <v>2</v>
      </c>
      <c r="H548" s="63" t="s">
        <v>32</v>
      </c>
      <c r="I548" s="63" t="s">
        <v>1024</v>
      </c>
      <c r="J548" s="63" t="s">
        <v>23</v>
      </c>
    </row>
    <row r="549" spans="1:10" x14ac:dyDescent="0.2">
      <c r="A549" s="63" t="s">
        <v>686</v>
      </c>
      <c r="B549" s="63" t="s">
        <v>690</v>
      </c>
      <c r="C549" s="63" t="s">
        <v>691</v>
      </c>
      <c r="D549" s="63" t="s">
        <v>34</v>
      </c>
      <c r="E549" s="148">
        <v>40855</v>
      </c>
      <c r="F549" s="148">
        <v>40857</v>
      </c>
      <c r="G549" s="63">
        <v>2</v>
      </c>
      <c r="H549" s="63" t="s">
        <v>32</v>
      </c>
      <c r="I549" s="63" t="s">
        <v>1027</v>
      </c>
      <c r="J549" s="63" t="s">
        <v>23</v>
      </c>
    </row>
    <row r="550" spans="1:10" x14ac:dyDescent="0.2">
      <c r="A550" s="63" t="s">
        <v>686</v>
      </c>
      <c r="B550" s="63" t="s">
        <v>690</v>
      </c>
      <c r="C550" s="63" t="s">
        <v>691</v>
      </c>
      <c r="D550" s="63" t="s">
        <v>34</v>
      </c>
      <c r="E550" s="148">
        <v>40869</v>
      </c>
      <c r="F550" s="148">
        <v>40870</v>
      </c>
      <c r="G550" s="63">
        <v>1</v>
      </c>
      <c r="H550" s="63" t="s">
        <v>32</v>
      </c>
      <c r="I550" s="63" t="s">
        <v>33</v>
      </c>
      <c r="J550" s="63" t="s">
        <v>23</v>
      </c>
    </row>
    <row r="551" spans="1:10" x14ac:dyDescent="0.2">
      <c r="A551" s="63" t="s">
        <v>686</v>
      </c>
      <c r="B551" s="63" t="s">
        <v>690</v>
      </c>
      <c r="C551" s="63" t="s">
        <v>691</v>
      </c>
      <c r="D551" s="63" t="s">
        <v>34</v>
      </c>
      <c r="E551" s="148">
        <v>40870</v>
      </c>
      <c r="F551" s="148">
        <v>40874</v>
      </c>
      <c r="G551" s="63">
        <v>4</v>
      </c>
      <c r="H551" s="63" t="s">
        <v>32</v>
      </c>
      <c r="I551" s="63" t="s">
        <v>1114</v>
      </c>
      <c r="J551" s="63" t="s">
        <v>23</v>
      </c>
    </row>
    <row r="552" spans="1:10" x14ac:dyDescent="0.2">
      <c r="A552" s="63" t="s">
        <v>686</v>
      </c>
      <c r="B552" s="63" t="s">
        <v>690</v>
      </c>
      <c r="C552" s="63" t="s">
        <v>691</v>
      </c>
      <c r="D552" s="63" t="s">
        <v>34</v>
      </c>
      <c r="E552" s="148">
        <v>40876</v>
      </c>
      <c r="F552" s="148">
        <v>40877</v>
      </c>
      <c r="G552" s="63">
        <v>1</v>
      </c>
      <c r="H552" s="63" t="s">
        <v>32</v>
      </c>
      <c r="I552" s="63" t="s">
        <v>1027</v>
      </c>
      <c r="J552" s="63" t="s">
        <v>23</v>
      </c>
    </row>
    <row r="553" spans="1:10" x14ac:dyDescent="0.2">
      <c r="A553" s="63" t="s">
        <v>686</v>
      </c>
      <c r="B553" s="63" t="s">
        <v>690</v>
      </c>
      <c r="C553" s="63" t="s">
        <v>691</v>
      </c>
      <c r="D553" s="63" t="s">
        <v>34</v>
      </c>
      <c r="E553" s="148">
        <v>40897</v>
      </c>
      <c r="F553" s="148">
        <v>40899</v>
      </c>
      <c r="G553" s="63">
        <v>2</v>
      </c>
      <c r="H553" s="63" t="s">
        <v>32</v>
      </c>
      <c r="I553" s="63" t="s">
        <v>1027</v>
      </c>
      <c r="J553" s="63" t="s">
        <v>23</v>
      </c>
    </row>
    <row r="554" spans="1:10" x14ac:dyDescent="0.2">
      <c r="A554" s="63" t="s">
        <v>686</v>
      </c>
      <c r="B554" s="63" t="s">
        <v>692</v>
      </c>
      <c r="C554" s="63" t="s">
        <v>693</v>
      </c>
      <c r="D554" s="63" t="s">
        <v>34</v>
      </c>
      <c r="E554" s="148">
        <v>40828</v>
      </c>
      <c r="F554" s="148">
        <v>40830</v>
      </c>
      <c r="G554" s="63">
        <v>2</v>
      </c>
      <c r="H554" s="63" t="s">
        <v>32</v>
      </c>
      <c r="I554" s="63" t="s">
        <v>1023</v>
      </c>
      <c r="J554" s="63" t="s">
        <v>23</v>
      </c>
    </row>
    <row r="555" spans="1:10" ht="18" x14ac:dyDescent="0.2">
      <c r="A555" s="63" t="s">
        <v>686</v>
      </c>
      <c r="B555" s="63" t="s">
        <v>694</v>
      </c>
      <c r="C555" s="63" t="s">
        <v>695</v>
      </c>
      <c r="D555" s="63" t="s">
        <v>34</v>
      </c>
      <c r="E555" s="148">
        <v>40589</v>
      </c>
      <c r="F555" s="148">
        <v>40590</v>
      </c>
      <c r="G555" s="63">
        <v>1</v>
      </c>
      <c r="H555" s="63" t="s">
        <v>32</v>
      </c>
      <c r="I555" s="63" t="s">
        <v>1124</v>
      </c>
      <c r="J555" s="63" t="s">
        <v>23</v>
      </c>
    </row>
    <row r="556" spans="1:10" x14ac:dyDescent="0.2">
      <c r="A556" s="63" t="s">
        <v>686</v>
      </c>
      <c r="B556" s="63" t="s">
        <v>694</v>
      </c>
      <c r="C556" s="63" t="s">
        <v>695</v>
      </c>
      <c r="D556" s="63" t="s">
        <v>34</v>
      </c>
      <c r="E556" s="148">
        <v>40715</v>
      </c>
      <c r="F556" s="148">
        <v>40717</v>
      </c>
      <c r="G556" s="63">
        <v>2</v>
      </c>
      <c r="H556" s="63" t="s">
        <v>32</v>
      </c>
      <c r="I556" s="63" t="s">
        <v>33</v>
      </c>
      <c r="J556" s="63" t="s">
        <v>23</v>
      </c>
    </row>
    <row r="557" spans="1:10" x14ac:dyDescent="0.2">
      <c r="A557" s="63" t="s">
        <v>686</v>
      </c>
      <c r="B557" s="63" t="s">
        <v>694</v>
      </c>
      <c r="C557" s="63" t="s">
        <v>695</v>
      </c>
      <c r="D557" s="63" t="s">
        <v>34</v>
      </c>
      <c r="E557" s="148">
        <v>40743</v>
      </c>
      <c r="F557" s="148">
        <v>40744</v>
      </c>
      <c r="G557" s="63">
        <v>1</v>
      </c>
      <c r="H557" s="63" t="s">
        <v>32</v>
      </c>
      <c r="I557" s="63" t="s">
        <v>33</v>
      </c>
      <c r="J557" s="63" t="s">
        <v>23</v>
      </c>
    </row>
    <row r="558" spans="1:10" x14ac:dyDescent="0.2">
      <c r="A558" s="63" t="s">
        <v>686</v>
      </c>
      <c r="B558" s="63" t="s">
        <v>694</v>
      </c>
      <c r="C558" s="63" t="s">
        <v>695</v>
      </c>
      <c r="D558" s="63" t="s">
        <v>34</v>
      </c>
      <c r="E558" s="148">
        <v>40779</v>
      </c>
      <c r="F558" s="148">
        <v>40780</v>
      </c>
      <c r="G558" s="63">
        <v>1</v>
      </c>
      <c r="H558" s="63" t="s">
        <v>32</v>
      </c>
      <c r="I558" s="63" t="s">
        <v>1024</v>
      </c>
      <c r="J558" s="63" t="s">
        <v>23</v>
      </c>
    </row>
    <row r="559" spans="1:10" x14ac:dyDescent="0.2">
      <c r="A559" s="63" t="s">
        <v>686</v>
      </c>
      <c r="B559" s="63" t="s">
        <v>694</v>
      </c>
      <c r="C559" s="63" t="s">
        <v>695</v>
      </c>
      <c r="D559" s="63" t="s">
        <v>34</v>
      </c>
      <c r="E559" s="148">
        <v>40828</v>
      </c>
      <c r="F559" s="148">
        <v>40829</v>
      </c>
      <c r="G559" s="63">
        <v>1</v>
      </c>
      <c r="H559" s="63" t="s">
        <v>32</v>
      </c>
      <c r="I559" s="63" t="s">
        <v>1026</v>
      </c>
      <c r="J559" s="63" t="s">
        <v>23</v>
      </c>
    </row>
    <row r="560" spans="1:10" x14ac:dyDescent="0.2">
      <c r="A560" s="63" t="s">
        <v>686</v>
      </c>
      <c r="B560" s="63" t="s">
        <v>694</v>
      </c>
      <c r="C560" s="63" t="s">
        <v>695</v>
      </c>
      <c r="D560" s="63" t="s">
        <v>34</v>
      </c>
      <c r="E560" s="148">
        <v>40841</v>
      </c>
      <c r="F560" s="148">
        <v>40842</v>
      </c>
      <c r="G560" s="63">
        <v>1</v>
      </c>
      <c r="H560" s="63" t="s">
        <v>32</v>
      </c>
      <c r="I560" s="63" t="s">
        <v>33</v>
      </c>
      <c r="J560" s="63" t="s">
        <v>23</v>
      </c>
    </row>
    <row r="561" spans="1:10" x14ac:dyDescent="0.2">
      <c r="A561" s="63" t="s">
        <v>686</v>
      </c>
      <c r="B561" s="63" t="s">
        <v>694</v>
      </c>
      <c r="C561" s="63" t="s">
        <v>695</v>
      </c>
      <c r="D561" s="63" t="s">
        <v>34</v>
      </c>
      <c r="E561" s="148">
        <v>40869</v>
      </c>
      <c r="F561" s="148">
        <v>40870</v>
      </c>
      <c r="G561" s="63">
        <v>1</v>
      </c>
      <c r="H561" s="63" t="s">
        <v>32</v>
      </c>
      <c r="I561" s="63" t="s">
        <v>33</v>
      </c>
      <c r="J561" s="63" t="s">
        <v>23</v>
      </c>
    </row>
    <row r="562" spans="1:10" x14ac:dyDescent="0.2">
      <c r="A562" s="63" t="s">
        <v>686</v>
      </c>
      <c r="B562" s="63" t="s">
        <v>698</v>
      </c>
      <c r="C562" s="63" t="s">
        <v>620</v>
      </c>
      <c r="D562" s="63" t="s">
        <v>34</v>
      </c>
      <c r="E562" s="148">
        <v>40620</v>
      </c>
      <c r="F562" s="148">
        <v>40624</v>
      </c>
      <c r="G562" s="63">
        <v>4</v>
      </c>
      <c r="H562" s="63" t="s">
        <v>32</v>
      </c>
      <c r="I562" s="63" t="s">
        <v>1094</v>
      </c>
      <c r="J562" s="63" t="s">
        <v>19</v>
      </c>
    </row>
    <row r="563" spans="1:10" x14ac:dyDescent="0.2">
      <c r="A563" s="64" t="s">
        <v>686</v>
      </c>
      <c r="B563" s="64" t="s">
        <v>698</v>
      </c>
      <c r="C563" s="64" t="s">
        <v>620</v>
      </c>
      <c r="D563" s="64" t="s">
        <v>34</v>
      </c>
      <c r="E563" s="147">
        <v>40626</v>
      </c>
      <c r="F563" s="147">
        <v>40628</v>
      </c>
      <c r="G563" s="64">
        <v>2</v>
      </c>
      <c r="H563" s="64" t="s">
        <v>32</v>
      </c>
      <c r="I563" s="64" t="s">
        <v>1094</v>
      </c>
      <c r="J563" s="64" t="s">
        <v>19</v>
      </c>
    </row>
    <row r="564" spans="1:10" x14ac:dyDescent="0.2">
      <c r="A564" s="27"/>
      <c r="B564" s="12">
        <f>SUM(IF(FREQUENCY(MATCH(B535:B563,B535:B563,0),MATCH(B535:B563,B535:B563,0))&gt;0,1))</f>
        <v>5</v>
      </c>
      <c r="C564" s="53"/>
      <c r="D564" s="19">
        <f>COUNTA(D535:D563)</f>
        <v>29</v>
      </c>
      <c r="E564" s="19"/>
      <c r="F564" s="19"/>
      <c r="G564" s="19">
        <f>SUM(G535:G563)</f>
        <v>50</v>
      </c>
      <c r="H564" s="47"/>
      <c r="I564" s="47"/>
      <c r="J564" s="47"/>
    </row>
    <row r="565" spans="1:10" x14ac:dyDescent="0.2">
      <c r="A565" s="27"/>
      <c r="B565" s="12"/>
      <c r="C565" s="53"/>
      <c r="D565" s="19"/>
      <c r="E565" s="19"/>
      <c r="F565" s="19"/>
      <c r="G565" s="19"/>
      <c r="H565" s="47"/>
      <c r="I565" s="47"/>
      <c r="J565" s="47"/>
    </row>
    <row r="566" spans="1:10" x14ac:dyDescent="0.2">
      <c r="A566" s="63" t="s">
        <v>699</v>
      </c>
      <c r="B566" s="63" t="s">
        <v>700</v>
      </c>
      <c r="C566" s="63" t="s">
        <v>701</v>
      </c>
      <c r="D566" s="63" t="s">
        <v>34</v>
      </c>
      <c r="E566" s="148">
        <v>40869</v>
      </c>
      <c r="F566" s="148">
        <v>40870</v>
      </c>
      <c r="G566" s="63">
        <v>1</v>
      </c>
      <c r="H566" s="63" t="s">
        <v>32</v>
      </c>
      <c r="I566" s="63" t="s">
        <v>1094</v>
      </c>
      <c r="J566" s="63" t="s">
        <v>23</v>
      </c>
    </row>
    <row r="567" spans="1:10" x14ac:dyDescent="0.2">
      <c r="A567" s="63" t="s">
        <v>699</v>
      </c>
      <c r="B567" s="63" t="s">
        <v>702</v>
      </c>
      <c r="C567" s="63" t="s">
        <v>703</v>
      </c>
      <c r="D567" s="63" t="s">
        <v>34</v>
      </c>
      <c r="E567" s="148">
        <v>40611</v>
      </c>
      <c r="F567" s="148">
        <v>40612</v>
      </c>
      <c r="G567" s="63">
        <v>1</v>
      </c>
      <c r="H567" s="63" t="s">
        <v>32</v>
      </c>
      <c r="I567" s="63" t="s">
        <v>1094</v>
      </c>
      <c r="J567" s="63" t="s">
        <v>23</v>
      </c>
    </row>
    <row r="568" spans="1:10" x14ac:dyDescent="0.2">
      <c r="A568" s="63" t="s">
        <v>699</v>
      </c>
      <c r="B568" s="63" t="s">
        <v>709</v>
      </c>
      <c r="C568" s="63" t="s">
        <v>710</v>
      </c>
      <c r="D568" s="63" t="s">
        <v>34</v>
      </c>
      <c r="E568" s="148">
        <v>40639</v>
      </c>
      <c r="F568" s="148">
        <v>40640</v>
      </c>
      <c r="G568" s="63">
        <v>1</v>
      </c>
      <c r="H568" s="63" t="s">
        <v>32</v>
      </c>
      <c r="I568" s="63" t="s">
        <v>1094</v>
      </c>
      <c r="J568" s="63" t="s">
        <v>23</v>
      </c>
    </row>
    <row r="569" spans="1:10" x14ac:dyDescent="0.2">
      <c r="A569" s="63" t="s">
        <v>699</v>
      </c>
      <c r="B569" s="63" t="s">
        <v>709</v>
      </c>
      <c r="C569" s="63" t="s">
        <v>710</v>
      </c>
      <c r="D569" s="63" t="s">
        <v>34</v>
      </c>
      <c r="E569" s="148">
        <v>40653</v>
      </c>
      <c r="F569" s="148">
        <v>40654</v>
      </c>
      <c r="G569" s="63">
        <v>1</v>
      </c>
      <c r="H569" s="63" t="s">
        <v>32</v>
      </c>
      <c r="I569" s="63" t="s">
        <v>1094</v>
      </c>
      <c r="J569" s="63" t="s">
        <v>23</v>
      </c>
    </row>
    <row r="570" spans="1:10" x14ac:dyDescent="0.2">
      <c r="A570" s="63" t="s">
        <v>699</v>
      </c>
      <c r="B570" s="63" t="s">
        <v>709</v>
      </c>
      <c r="C570" s="63" t="s">
        <v>710</v>
      </c>
      <c r="D570" s="63" t="s">
        <v>34</v>
      </c>
      <c r="E570" s="148">
        <v>40744</v>
      </c>
      <c r="F570" s="148">
        <v>40745</v>
      </c>
      <c r="G570" s="63">
        <v>1</v>
      </c>
      <c r="H570" s="63" t="s">
        <v>32</v>
      </c>
      <c r="I570" s="63" t="s">
        <v>1094</v>
      </c>
      <c r="J570" s="63" t="s">
        <v>23</v>
      </c>
    </row>
    <row r="571" spans="1:10" x14ac:dyDescent="0.2">
      <c r="A571" s="63" t="s">
        <v>699</v>
      </c>
      <c r="B571" s="63" t="s">
        <v>709</v>
      </c>
      <c r="C571" s="63" t="s">
        <v>710</v>
      </c>
      <c r="D571" s="63" t="s">
        <v>34</v>
      </c>
      <c r="E571" s="148">
        <v>40764</v>
      </c>
      <c r="F571" s="148">
        <v>40765</v>
      </c>
      <c r="G571" s="63">
        <v>1</v>
      </c>
      <c r="H571" s="63" t="s">
        <v>32</v>
      </c>
      <c r="I571" s="63" t="s">
        <v>1094</v>
      </c>
      <c r="J571" s="63" t="s">
        <v>23</v>
      </c>
    </row>
    <row r="572" spans="1:10" x14ac:dyDescent="0.2">
      <c r="A572" s="63" t="s">
        <v>699</v>
      </c>
      <c r="B572" s="63" t="s">
        <v>717</v>
      </c>
      <c r="C572" s="63" t="s">
        <v>718</v>
      </c>
      <c r="D572" s="63" t="s">
        <v>34</v>
      </c>
      <c r="E572" s="148">
        <v>40662</v>
      </c>
      <c r="F572" s="148">
        <v>40663</v>
      </c>
      <c r="G572" s="63">
        <v>1</v>
      </c>
      <c r="H572" s="63" t="s">
        <v>32</v>
      </c>
      <c r="I572" s="63" t="s">
        <v>1094</v>
      </c>
      <c r="J572" s="63" t="s">
        <v>23</v>
      </c>
    </row>
    <row r="573" spans="1:10" x14ac:dyDescent="0.2">
      <c r="A573" s="63" t="s">
        <v>699</v>
      </c>
      <c r="B573" s="63" t="s">
        <v>717</v>
      </c>
      <c r="C573" s="63" t="s">
        <v>718</v>
      </c>
      <c r="D573" s="63" t="s">
        <v>34</v>
      </c>
      <c r="E573" s="148">
        <v>40820</v>
      </c>
      <c r="F573" s="148">
        <v>40821</v>
      </c>
      <c r="G573" s="63">
        <v>1</v>
      </c>
      <c r="H573" s="63" t="s">
        <v>32</v>
      </c>
      <c r="I573" s="63" t="s">
        <v>1094</v>
      </c>
      <c r="J573" s="63" t="s">
        <v>23</v>
      </c>
    </row>
    <row r="574" spans="1:10" x14ac:dyDescent="0.2">
      <c r="A574" s="63" t="s">
        <v>699</v>
      </c>
      <c r="B574" s="63" t="s">
        <v>717</v>
      </c>
      <c r="C574" s="63" t="s">
        <v>718</v>
      </c>
      <c r="D574" s="63" t="s">
        <v>34</v>
      </c>
      <c r="E574" s="148">
        <v>40855</v>
      </c>
      <c r="F574" s="148">
        <v>40856</v>
      </c>
      <c r="G574" s="63">
        <v>1</v>
      </c>
      <c r="H574" s="63" t="s">
        <v>32</v>
      </c>
      <c r="I574" s="63" t="s">
        <v>1094</v>
      </c>
      <c r="J574" s="63" t="s">
        <v>23</v>
      </c>
    </row>
    <row r="575" spans="1:10" x14ac:dyDescent="0.2">
      <c r="A575" s="63" t="s">
        <v>699</v>
      </c>
      <c r="B575" s="63" t="s">
        <v>719</v>
      </c>
      <c r="C575" s="63" t="s">
        <v>720</v>
      </c>
      <c r="D575" s="63" t="s">
        <v>34</v>
      </c>
      <c r="E575" s="148">
        <v>40589</v>
      </c>
      <c r="F575" s="148">
        <v>40590</v>
      </c>
      <c r="G575" s="63">
        <v>1</v>
      </c>
      <c r="H575" s="63" t="s">
        <v>32</v>
      </c>
      <c r="I575" s="63" t="s">
        <v>1094</v>
      </c>
      <c r="J575" s="63" t="s">
        <v>23</v>
      </c>
    </row>
    <row r="576" spans="1:10" x14ac:dyDescent="0.2">
      <c r="A576" s="63" t="s">
        <v>699</v>
      </c>
      <c r="B576" s="63" t="s">
        <v>719</v>
      </c>
      <c r="C576" s="63" t="s">
        <v>720</v>
      </c>
      <c r="D576" s="63" t="s">
        <v>34</v>
      </c>
      <c r="E576" s="148">
        <v>40722</v>
      </c>
      <c r="F576" s="148">
        <v>40723</v>
      </c>
      <c r="G576" s="63">
        <v>1</v>
      </c>
      <c r="H576" s="63" t="s">
        <v>32</v>
      </c>
      <c r="I576" s="63" t="s">
        <v>1094</v>
      </c>
      <c r="J576" s="63" t="s">
        <v>23</v>
      </c>
    </row>
    <row r="577" spans="1:10" x14ac:dyDescent="0.2">
      <c r="A577" s="63" t="s">
        <v>699</v>
      </c>
      <c r="B577" s="63" t="s">
        <v>719</v>
      </c>
      <c r="C577" s="63" t="s">
        <v>720</v>
      </c>
      <c r="D577" s="63" t="s">
        <v>34</v>
      </c>
      <c r="E577" s="148">
        <v>40730</v>
      </c>
      <c r="F577" s="148">
        <v>40731</v>
      </c>
      <c r="G577" s="63">
        <v>1</v>
      </c>
      <c r="H577" s="63" t="s">
        <v>32</v>
      </c>
      <c r="I577" s="63" t="s">
        <v>1094</v>
      </c>
      <c r="J577" s="63" t="s">
        <v>23</v>
      </c>
    </row>
    <row r="578" spans="1:10" x14ac:dyDescent="0.2">
      <c r="A578" s="63" t="s">
        <v>699</v>
      </c>
      <c r="B578" s="63" t="s">
        <v>719</v>
      </c>
      <c r="C578" s="63" t="s">
        <v>720</v>
      </c>
      <c r="D578" s="63" t="s">
        <v>34</v>
      </c>
      <c r="E578" s="148">
        <v>40785</v>
      </c>
      <c r="F578" s="148">
        <v>40786</v>
      </c>
      <c r="G578" s="63">
        <v>1</v>
      </c>
      <c r="H578" s="63" t="s">
        <v>32</v>
      </c>
      <c r="I578" s="63" t="s">
        <v>1094</v>
      </c>
      <c r="J578" s="63" t="s">
        <v>23</v>
      </c>
    </row>
    <row r="579" spans="1:10" x14ac:dyDescent="0.2">
      <c r="A579" s="63" t="s">
        <v>699</v>
      </c>
      <c r="B579" s="63" t="s">
        <v>719</v>
      </c>
      <c r="C579" s="63" t="s">
        <v>720</v>
      </c>
      <c r="D579" s="63" t="s">
        <v>34</v>
      </c>
      <c r="E579" s="148">
        <v>40799</v>
      </c>
      <c r="F579" s="148">
        <v>40800</v>
      </c>
      <c r="G579" s="63">
        <v>1</v>
      </c>
      <c r="H579" s="63" t="s">
        <v>32</v>
      </c>
      <c r="I579" s="63" t="s">
        <v>1094</v>
      </c>
      <c r="J579" s="63" t="s">
        <v>23</v>
      </c>
    </row>
    <row r="580" spans="1:10" x14ac:dyDescent="0.2">
      <c r="A580" s="63" t="s">
        <v>699</v>
      </c>
      <c r="B580" s="63" t="s">
        <v>719</v>
      </c>
      <c r="C580" s="63" t="s">
        <v>720</v>
      </c>
      <c r="D580" s="63" t="s">
        <v>34</v>
      </c>
      <c r="E580" s="148">
        <v>40806</v>
      </c>
      <c r="F580" s="148">
        <v>40807</v>
      </c>
      <c r="G580" s="63">
        <v>1</v>
      </c>
      <c r="H580" s="63" t="s">
        <v>32</v>
      </c>
      <c r="I580" s="63" t="s">
        <v>1094</v>
      </c>
      <c r="J580" s="63" t="s">
        <v>23</v>
      </c>
    </row>
    <row r="581" spans="1:10" x14ac:dyDescent="0.2">
      <c r="A581" s="63" t="s">
        <v>699</v>
      </c>
      <c r="B581" s="63" t="s">
        <v>725</v>
      </c>
      <c r="C581" s="63" t="s">
        <v>726</v>
      </c>
      <c r="D581" s="63" t="s">
        <v>34</v>
      </c>
      <c r="E581" s="148">
        <v>40814</v>
      </c>
      <c r="F581" s="148">
        <v>40815</v>
      </c>
      <c r="G581" s="63">
        <v>1</v>
      </c>
      <c r="H581" s="63" t="s">
        <v>32</v>
      </c>
      <c r="I581" s="63" t="s">
        <v>1094</v>
      </c>
      <c r="J581" s="63" t="s">
        <v>23</v>
      </c>
    </row>
    <row r="582" spans="1:10" x14ac:dyDescent="0.2">
      <c r="A582" s="64" t="s">
        <v>699</v>
      </c>
      <c r="B582" s="64" t="s">
        <v>727</v>
      </c>
      <c r="C582" s="64" t="s">
        <v>728</v>
      </c>
      <c r="D582" s="64" t="s">
        <v>34</v>
      </c>
      <c r="E582" s="147">
        <v>40730</v>
      </c>
      <c r="F582" s="147">
        <v>40731</v>
      </c>
      <c r="G582" s="64">
        <v>1</v>
      </c>
      <c r="H582" s="64" t="s">
        <v>32</v>
      </c>
      <c r="I582" s="64" t="s">
        <v>1094</v>
      </c>
      <c r="J582" s="64" t="s">
        <v>23</v>
      </c>
    </row>
    <row r="583" spans="1:10" x14ac:dyDescent="0.2">
      <c r="A583" s="27"/>
      <c r="B583" s="12">
        <f>SUM(IF(FREQUENCY(MATCH(B566:B582,B566:B582,0),MATCH(B566:B582,B566:B582,0))&gt;0,1))</f>
        <v>7</v>
      </c>
      <c r="C583" s="53"/>
      <c r="D583" s="19">
        <f>COUNTA(D566:D582)</f>
        <v>17</v>
      </c>
      <c r="E583" s="19"/>
      <c r="F583" s="19"/>
      <c r="G583" s="19">
        <f>SUM(G566:G582)</f>
        <v>17</v>
      </c>
      <c r="H583" s="47"/>
      <c r="I583" s="47"/>
      <c r="J583" s="47"/>
    </row>
    <row r="584" spans="1:10" x14ac:dyDescent="0.2">
      <c r="A584" s="27"/>
      <c r="B584" s="12"/>
      <c r="C584" s="53"/>
      <c r="D584" s="19"/>
      <c r="E584" s="19"/>
      <c r="F584" s="19"/>
      <c r="G584" s="19"/>
      <c r="H584" s="47"/>
      <c r="I584" s="47"/>
      <c r="J584" s="47"/>
    </row>
    <row r="585" spans="1:10" x14ac:dyDescent="0.2">
      <c r="A585" s="63" t="s">
        <v>732</v>
      </c>
      <c r="B585" s="63" t="s">
        <v>735</v>
      </c>
      <c r="C585" s="63" t="s">
        <v>688</v>
      </c>
      <c r="D585" s="63" t="s">
        <v>34</v>
      </c>
      <c r="E585" s="148">
        <v>40576</v>
      </c>
      <c r="F585" s="148">
        <v>40589</v>
      </c>
      <c r="G585" s="63">
        <v>13</v>
      </c>
      <c r="H585" s="63" t="s">
        <v>32</v>
      </c>
      <c r="I585" s="63" t="s">
        <v>1027</v>
      </c>
      <c r="J585" s="63" t="s">
        <v>23</v>
      </c>
    </row>
    <row r="586" spans="1:10" x14ac:dyDescent="0.2">
      <c r="A586" s="63" t="s">
        <v>732</v>
      </c>
      <c r="B586" s="63" t="s">
        <v>735</v>
      </c>
      <c r="C586" s="63" t="s">
        <v>688</v>
      </c>
      <c r="D586" s="63" t="s">
        <v>34</v>
      </c>
      <c r="E586" s="148">
        <v>40617</v>
      </c>
      <c r="F586" s="148">
        <v>40638</v>
      </c>
      <c r="G586" s="63">
        <v>21</v>
      </c>
      <c r="H586" s="63" t="s">
        <v>32</v>
      </c>
      <c r="I586" s="63" t="s">
        <v>1027</v>
      </c>
      <c r="J586" s="63" t="s">
        <v>23</v>
      </c>
    </row>
    <row r="587" spans="1:10" x14ac:dyDescent="0.2">
      <c r="A587" s="63" t="s">
        <v>732</v>
      </c>
      <c r="B587" s="63" t="s">
        <v>735</v>
      </c>
      <c r="C587" s="63" t="s">
        <v>688</v>
      </c>
      <c r="D587" s="63" t="s">
        <v>34</v>
      </c>
      <c r="E587" s="148">
        <v>40652</v>
      </c>
      <c r="F587" s="148">
        <v>40660</v>
      </c>
      <c r="G587" s="63">
        <v>8</v>
      </c>
      <c r="H587" s="63" t="s">
        <v>32</v>
      </c>
      <c r="I587" s="63" t="s">
        <v>1024</v>
      </c>
      <c r="J587" s="63" t="s">
        <v>23</v>
      </c>
    </row>
    <row r="588" spans="1:10" x14ac:dyDescent="0.2">
      <c r="A588" s="63" t="s">
        <v>732</v>
      </c>
      <c r="B588" s="63" t="s">
        <v>735</v>
      </c>
      <c r="C588" s="63" t="s">
        <v>688</v>
      </c>
      <c r="D588" s="63" t="s">
        <v>34</v>
      </c>
      <c r="E588" s="148">
        <v>40674</v>
      </c>
      <c r="F588" s="148">
        <v>40681</v>
      </c>
      <c r="G588" s="63">
        <v>7</v>
      </c>
      <c r="H588" s="63" t="s">
        <v>32</v>
      </c>
      <c r="I588" s="63" t="s">
        <v>1024</v>
      </c>
      <c r="J588" s="63" t="s">
        <v>23</v>
      </c>
    </row>
    <row r="589" spans="1:10" x14ac:dyDescent="0.2">
      <c r="A589" s="63" t="s">
        <v>732</v>
      </c>
      <c r="B589" s="63" t="s">
        <v>735</v>
      </c>
      <c r="C589" s="63" t="s">
        <v>688</v>
      </c>
      <c r="D589" s="63" t="s">
        <v>34</v>
      </c>
      <c r="E589" s="148">
        <v>40702</v>
      </c>
      <c r="F589" s="148">
        <v>40709</v>
      </c>
      <c r="G589" s="63">
        <v>7</v>
      </c>
      <c r="H589" s="63" t="s">
        <v>32</v>
      </c>
      <c r="I589" s="63" t="s">
        <v>1026</v>
      </c>
      <c r="J589" s="63" t="s">
        <v>23</v>
      </c>
    </row>
    <row r="590" spans="1:10" x14ac:dyDescent="0.2">
      <c r="A590" s="63" t="s">
        <v>732</v>
      </c>
      <c r="B590" s="63" t="s">
        <v>735</v>
      </c>
      <c r="C590" s="63" t="s">
        <v>688</v>
      </c>
      <c r="D590" s="63" t="s">
        <v>34</v>
      </c>
      <c r="E590" s="148">
        <v>40750</v>
      </c>
      <c r="F590" s="148">
        <v>40765</v>
      </c>
      <c r="G590" s="63">
        <v>15</v>
      </c>
      <c r="H590" s="63" t="s">
        <v>32</v>
      </c>
      <c r="I590" s="63" t="s">
        <v>1026</v>
      </c>
      <c r="J590" s="63" t="s">
        <v>23</v>
      </c>
    </row>
    <row r="591" spans="1:10" x14ac:dyDescent="0.2">
      <c r="A591" s="63" t="s">
        <v>732</v>
      </c>
      <c r="B591" s="63" t="s">
        <v>736</v>
      </c>
      <c r="C591" s="63" t="s">
        <v>737</v>
      </c>
      <c r="D591" s="63" t="s">
        <v>34</v>
      </c>
      <c r="E591" s="148">
        <v>40737</v>
      </c>
      <c r="F591" s="148">
        <v>40744</v>
      </c>
      <c r="G591" s="63">
        <v>7</v>
      </c>
      <c r="H591" s="63" t="s">
        <v>32</v>
      </c>
      <c r="I591" s="63" t="s">
        <v>1026</v>
      </c>
      <c r="J591" s="63" t="s">
        <v>23</v>
      </c>
    </row>
    <row r="592" spans="1:10" x14ac:dyDescent="0.2">
      <c r="A592" s="63" t="s">
        <v>732</v>
      </c>
      <c r="B592" s="63" t="s">
        <v>740</v>
      </c>
      <c r="C592" s="63" t="s">
        <v>741</v>
      </c>
      <c r="D592" s="63" t="s">
        <v>34</v>
      </c>
      <c r="E592" s="148">
        <v>40829</v>
      </c>
      <c r="F592" s="148">
        <v>40835</v>
      </c>
      <c r="G592" s="63">
        <v>6</v>
      </c>
      <c r="H592" s="63" t="s">
        <v>32</v>
      </c>
      <c r="I592" s="63" t="s">
        <v>33</v>
      </c>
      <c r="J592" s="63" t="s">
        <v>23</v>
      </c>
    </row>
    <row r="593" spans="1:10" x14ac:dyDescent="0.2">
      <c r="A593" s="63" t="s">
        <v>732</v>
      </c>
      <c r="B593" s="63" t="s">
        <v>748</v>
      </c>
      <c r="C593" s="63" t="s">
        <v>749</v>
      </c>
      <c r="D593" s="63" t="s">
        <v>34</v>
      </c>
      <c r="E593" s="148">
        <v>40583</v>
      </c>
      <c r="F593" s="148">
        <v>40604</v>
      </c>
      <c r="G593" s="63">
        <v>21</v>
      </c>
      <c r="H593" s="63" t="s">
        <v>32</v>
      </c>
      <c r="I593" s="63" t="s">
        <v>33</v>
      </c>
      <c r="J593" s="63" t="s">
        <v>23</v>
      </c>
    </row>
    <row r="594" spans="1:10" x14ac:dyDescent="0.2">
      <c r="A594" s="63" t="s">
        <v>732</v>
      </c>
      <c r="B594" s="63" t="s">
        <v>748</v>
      </c>
      <c r="C594" s="63" t="s">
        <v>749</v>
      </c>
      <c r="D594" s="63" t="s">
        <v>34</v>
      </c>
      <c r="E594" s="148">
        <v>40610</v>
      </c>
      <c r="F594" s="148">
        <v>40631</v>
      </c>
      <c r="G594" s="63">
        <v>21</v>
      </c>
      <c r="H594" s="63" t="s">
        <v>32</v>
      </c>
      <c r="I594" s="63" t="s">
        <v>33</v>
      </c>
      <c r="J594" s="63" t="s">
        <v>23</v>
      </c>
    </row>
    <row r="595" spans="1:10" x14ac:dyDescent="0.2">
      <c r="A595" s="63" t="s">
        <v>732</v>
      </c>
      <c r="B595" s="63" t="s">
        <v>748</v>
      </c>
      <c r="C595" s="63" t="s">
        <v>749</v>
      </c>
      <c r="D595" s="63" t="s">
        <v>34</v>
      </c>
      <c r="E595" s="148">
        <v>40709</v>
      </c>
      <c r="F595" s="148">
        <v>40716</v>
      </c>
      <c r="G595" s="63">
        <v>7</v>
      </c>
      <c r="H595" s="63" t="s">
        <v>32</v>
      </c>
      <c r="I595" s="63" t="s">
        <v>33</v>
      </c>
      <c r="J595" s="63" t="s">
        <v>23</v>
      </c>
    </row>
    <row r="596" spans="1:10" x14ac:dyDescent="0.2">
      <c r="A596" s="63" t="s">
        <v>732</v>
      </c>
      <c r="B596" s="63" t="s">
        <v>748</v>
      </c>
      <c r="C596" s="63" t="s">
        <v>749</v>
      </c>
      <c r="D596" s="63" t="s">
        <v>34</v>
      </c>
      <c r="E596" s="148">
        <v>40750</v>
      </c>
      <c r="F596" s="148">
        <v>40758</v>
      </c>
      <c r="G596" s="63">
        <v>8</v>
      </c>
      <c r="H596" s="63" t="s">
        <v>32</v>
      </c>
      <c r="I596" s="63" t="s">
        <v>1026</v>
      </c>
      <c r="J596" s="63" t="s">
        <v>23</v>
      </c>
    </row>
    <row r="597" spans="1:10" x14ac:dyDescent="0.2">
      <c r="A597" s="63" t="s">
        <v>732</v>
      </c>
      <c r="B597" s="63" t="s">
        <v>748</v>
      </c>
      <c r="C597" s="63" t="s">
        <v>749</v>
      </c>
      <c r="D597" s="63" t="s">
        <v>34</v>
      </c>
      <c r="E597" s="148">
        <v>40765</v>
      </c>
      <c r="F597" s="148">
        <v>40772</v>
      </c>
      <c r="G597" s="63">
        <v>7</v>
      </c>
      <c r="H597" s="63" t="s">
        <v>32</v>
      </c>
      <c r="I597" s="63" t="s">
        <v>1026</v>
      </c>
      <c r="J597" s="63" t="s">
        <v>23</v>
      </c>
    </row>
    <row r="598" spans="1:10" x14ac:dyDescent="0.2">
      <c r="A598" s="63" t="s">
        <v>732</v>
      </c>
      <c r="B598" s="63" t="s">
        <v>748</v>
      </c>
      <c r="C598" s="63" t="s">
        <v>749</v>
      </c>
      <c r="D598" s="63" t="s">
        <v>34</v>
      </c>
      <c r="E598" s="148">
        <v>40786</v>
      </c>
      <c r="F598" s="148">
        <v>40806</v>
      </c>
      <c r="G598" s="63">
        <v>20</v>
      </c>
      <c r="H598" s="63" t="s">
        <v>32</v>
      </c>
      <c r="I598" s="63" t="s">
        <v>1023</v>
      </c>
      <c r="J598" s="63" t="s">
        <v>23</v>
      </c>
    </row>
    <row r="599" spans="1:10" x14ac:dyDescent="0.2">
      <c r="A599" s="63" t="s">
        <v>732</v>
      </c>
      <c r="B599" s="63" t="s">
        <v>750</v>
      </c>
      <c r="C599" s="63" t="s">
        <v>751</v>
      </c>
      <c r="D599" s="63" t="s">
        <v>34</v>
      </c>
      <c r="E599" s="148">
        <v>40624</v>
      </c>
      <c r="F599" s="148">
        <v>40631</v>
      </c>
      <c r="G599" s="63">
        <v>7</v>
      </c>
      <c r="H599" s="63" t="s">
        <v>32</v>
      </c>
      <c r="I599" s="63" t="s">
        <v>33</v>
      </c>
      <c r="J599" s="63" t="s">
        <v>23</v>
      </c>
    </row>
    <row r="600" spans="1:10" x14ac:dyDescent="0.2">
      <c r="A600" s="63" t="s">
        <v>732</v>
      </c>
      <c r="B600" s="63" t="s">
        <v>752</v>
      </c>
      <c r="C600" s="63" t="s">
        <v>753</v>
      </c>
      <c r="D600" s="63" t="s">
        <v>34</v>
      </c>
      <c r="E600" s="148">
        <v>40737</v>
      </c>
      <c r="F600" s="148">
        <v>40744</v>
      </c>
      <c r="G600" s="63">
        <v>7</v>
      </c>
      <c r="H600" s="63" t="s">
        <v>32</v>
      </c>
      <c r="I600" s="63" t="s">
        <v>1026</v>
      </c>
      <c r="J600" s="63" t="s">
        <v>23</v>
      </c>
    </row>
    <row r="601" spans="1:10" x14ac:dyDescent="0.2">
      <c r="A601" s="63" t="s">
        <v>732</v>
      </c>
      <c r="B601" s="63" t="s">
        <v>752</v>
      </c>
      <c r="C601" s="63" t="s">
        <v>753</v>
      </c>
      <c r="D601" s="63" t="s">
        <v>34</v>
      </c>
      <c r="E601" s="148">
        <v>40750</v>
      </c>
      <c r="F601" s="148">
        <v>40758</v>
      </c>
      <c r="G601" s="63">
        <v>8</v>
      </c>
      <c r="H601" s="63" t="s">
        <v>32</v>
      </c>
      <c r="I601" s="63" t="s">
        <v>1026</v>
      </c>
      <c r="J601" s="63" t="s">
        <v>23</v>
      </c>
    </row>
    <row r="602" spans="1:10" x14ac:dyDescent="0.2">
      <c r="A602" s="63" t="s">
        <v>732</v>
      </c>
      <c r="B602" s="63" t="s">
        <v>752</v>
      </c>
      <c r="C602" s="63" t="s">
        <v>753</v>
      </c>
      <c r="D602" s="63" t="s">
        <v>34</v>
      </c>
      <c r="E602" s="148">
        <v>40786</v>
      </c>
      <c r="F602" s="148">
        <v>40800</v>
      </c>
      <c r="G602" s="63">
        <v>14</v>
      </c>
      <c r="H602" s="63" t="s">
        <v>32</v>
      </c>
      <c r="I602" s="63" t="s">
        <v>1026</v>
      </c>
      <c r="J602" s="63" t="s">
        <v>23</v>
      </c>
    </row>
    <row r="603" spans="1:10" x14ac:dyDescent="0.2">
      <c r="A603" s="63" t="s">
        <v>732</v>
      </c>
      <c r="B603" s="63" t="s">
        <v>1087</v>
      </c>
      <c r="C603" s="63" t="s">
        <v>1088</v>
      </c>
      <c r="D603" s="63" t="s">
        <v>34</v>
      </c>
      <c r="E603" s="148">
        <v>40786</v>
      </c>
      <c r="F603" s="148">
        <v>40794</v>
      </c>
      <c r="G603" s="63">
        <v>8</v>
      </c>
      <c r="H603" s="63" t="s">
        <v>32</v>
      </c>
      <c r="I603" s="63" t="s">
        <v>1027</v>
      </c>
      <c r="J603" s="63" t="s">
        <v>23</v>
      </c>
    </row>
    <row r="604" spans="1:10" ht="18" x14ac:dyDescent="0.2">
      <c r="A604" s="63" t="s">
        <v>732</v>
      </c>
      <c r="B604" s="63" t="s">
        <v>1087</v>
      </c>
      <c r="C604" s="63" t="s">
        <v>1088</v>
      </c>
      <c r="D604" s="63" t="s">
        <v>34</v>
      </c>
      <c r="E604" s="148">
        <v>40829</v>
      </c>
      <c r="F604" s="148">
        <v>40835</v>
      </c>
      <c r="G604" s="63">
        <v>6</v>
      </c>
      <c r="H604" s="63" t="s">
        <v>32</v>
      </c>
      <c r="I604" s="63" t="s">
        <v>1029</v>
      </c>
      <c r="J604" s="63" t="s">
        <v>23</v>
      </c>
    </row>
    <row r="605" spans="1:10" x14ac:dyDescent="0.2">
      <c r="A605" s="63" t="s">
        <v>732</v>
      </c>
      <c r="B605" s="63" t="s">
        <v>756</v>
      </c>
      <c r="C605" s="63" t="s">
        <v>757</v>
      </c>
      <c r="D605" s="63" t="s">
        <v>34</v>
      </c>
      <c r="E605" s="148">
        <v>40576</v>
      </c>
      <c r="F605" s="148">
        <v>40589</v>
      </c>
      <c r="G605" s="63">
        <v>13</v>
      </c>
      <c r="H605" s="63" t="s">
        <v>32</v>
      </c>
      <c r="I605" s="63" t="s">
        <v>1023</v>
      </c>
      <c r="J605" s="63" t="s">
        <v>23</v>
      </c>
    </row>
    <row r="606" spans="1:10" x14ac:dyDescent="0.2">
      <c r="A606" s="63" t="s">
        <v>732</v>
      </c>
      <c r="B606" s="63" t="s">
        <v>756</v>
      </c>
      <c r="C606" s="63" t="s">
        <v>757</v>
      </c>
      <c r="D606" s="63" t="s">
        <v>34</v>
      </c>
      <c r="E606" s="148">
        <v>40617</v>
      </c>
      <c r="F606" s="148">
        <v>40631</v>
      </c>
      <c r="G606" s="63">
        <v>14</v>
      </c>
      <c r="H606" s="63" t="s">
        <v>32</v>
      </c>
      <c r="I606" s="63" t="s">
        <v>1023</v>
      </c>
      <c r="J606" s="63" t="s">
        <v>23</v>
      </c>
    </row>
    <row r="607" spans="1:10" x14ac:dyDescent="0.2">
      <c r="A607" s="63" t="s">
        <v>732</v>
      </c>
      <c r="B607" s="63" t="s">
        <v>756</v>
      </c>
      <c r="C607" s="63" t="s">
        <v>757</v>
      </c>
      <c r="D607" s="63" t="s">
        <v>34</v>
      </c>
      <c r="E607" s="148">
        <v>40674</v>
      </c>
      <c r="F607" s="148">
        <v>40681</v>
      </c>
      <c r="G607" s="63">
        <v>7</v>
      </c>
      <c r="H607" s="63" t="s">
        <v>32</v>
      </c>
      <c r="I607" s="63" t="s">
        <v>1024</v>
      </c>
      <c r="J607" s="63" t="s">
        <v>23</v>
      </c>
    </row>
    <row r="608" spans="1:10" x14ac:dyDescent="0.2">
      <c r="A608" s="63" t="s">
        <v>732</v>
      </c>
      <c r="B608" s="63" t="s">
        <v>756</v>
      </c>
      <c r="C608" s="63" t="s">
        <v>757</v>
      </c>
      <c r="D608" s="63" t="s">
        <v>34</v>
      </c>
      <c r="E608" s="148">
        <v>40730</v>
      </c>
      <c r="F608" s="148">
        <v>40744</v>
      </c>
      <c r="G608" s="63">
        <v>14</v>
      </c>
      <c r="H608" s="63" t="s">
        <v>32</v>
      </c>
      <c r="I608" s="63" t="s">
        <v>1026</v>
      </c>
      <c r="J608" s="63" t="s">
        <v>23</v>
      </c>
    </row>
    <row r="609" spans="1:10" x14ac:dyDescent="0.2">
      <c r="A609" s="63" t="s">
        <v>732</v>
      </c>
      <c r="B609" s="63" t="s">
        <v>756</v>
      </c>
      <c r="C609" s="63" t="s">
        <v>757</v>
      </c>
      <c r="D609" s="63" t="s">
        <v>34</v>
      </c>
      <c r="E609" s="148">
        <v>40750</v>
      </c>
      <c r="F609" s="148">
        <v>40765</v>
      </c>
      <c r="G609" s="63">
        <v>15</v>
      </c>
      <c r="H609" s="63" t="s">
        <v>32</v>
      </c>
      <c r="I609" s="63" t="s">
        <v>1026</v>
      </c>
      <c r="J609" s="63" t="s">
        <v>23</v>
      </c>
    </row>
    <row r="610" spans="1:10" x14ac:dyDescent="0.2">
      <c r="A610" s="63" t="s">
        <v>732</v>
      </c>
      <c r="B610" s="63" t="s">
        <v>756</v>
      </c>
      <c r="C610" s="63" t="s">
        <v>757</v>
      </c>
      <c r="D610" s="63" t="s">
        <v>34</v>
      </c>
      <c r="E610" s="148">
        <v>40779</v>
      </c>
      <c r="F610" s="148">
        <v>40794</v>
      </c>
      <c r="G610" s="63">
        <v>15</v>
      </c>
      <c r="H610" s="63" t="s">
        <v>32</v>
      </c>
      <c r="I610" s="63" t="s">
        <v>1026</v>
      </c>
      <c r="J610" s="63" t="s">
        <v>23</v>
      </c>
    </row>
    <row r="611" spans="1:10" x14ac:dyDescent="0.2">
      <c r="A611" s="63" t="s">
        <v>732</v>
      </c>
      <c r="B611" s="63" t="s">
        <v>766</v>
      </c>
      <c r="C611" s="63" t="s">
        <v>767</v>
      </c>
      <c r="D611" s="63" t="s">
        <v>34</v>
      </c>
      <c r="E611" s="148">
        <v>40589</v>
      </c>
      <c r="F611" s="148">
        <v>40598</v>
      </c>
      <c r="G611" s="63">
        <v>9</v>
      </c>
      <c r="H611" s="63" t="s">
        <v>32</v>
      </c>
      <c r="I611" s="63" t="s">
        <v>1026</v>
      </c>
      <c r="J611" s="63" t="s">
        <v>23</v>
      </c>
    </row>
    <row r="612" spans="1:10" x14ac:dyDescent="0.2">
      <c r="A612" s="63" t="s">
        <v>732</v>
      </c>
      <c r="B612" s="63" t="s">
        <v>766</v>
      </c>
      <c r="C612" s="63" t="s">
        <v>767</v>
      </c>
      <c r="D612" s="63" t="s">
        <v>34</v>
      </c>
      <c r="E612" s="148">
        <v>40617</v>
      </c>
      <c r="F612" s="148">
        <v>40624</v>
      </c>
      <c r="G612" s="63">
        <v>7</v>
      </c>
      <c r="H612" s="63" t="s">
        <v>32</v>
      </c>
      <c r="I612" s="63" t="s">
        <v>1026</v>
      </c>
      <c r="J612" s="63" t="s">
        <v>23</v>
      </c>
    </row>
    <row r="613" spans="1:10" x14ac:dyDescent="0.2">
      <c r="A613" s="63" t="s">
        <v>732</v>
      </c>
      <c r="B613" s="63" t="s">
        <v>766</v>
      </c>
      <c r="C613" s="63" t="s">
        <v>767</v>
      </c>
      <c r="D613" s="63" t="s">
        <v>34</v>
      </c>
      <c r="E613" s="148">
        <v>40638</v>
      </c>
      <c r="F613" s="148">
        <v>40647</v>
      </c>
      <c r="G613" s="63">
        <v>9</v>
      </c>
      <c r="H613" s="63" t="s">
        <v>32</v>
      </c>
      <c r="I613" s="63" t="s">
        <v>1026</v>
      </c>
      <c r="J613" s="63" t="s">
        <v>23</v>
      </c>
    </row>
    <row r="614" spans="1:10" x14ac:dyDescent="0.2">
      <c r="A614" s="63" t="s">
        <v>732</v>
      </c>
      <c r="B614" s="63" t="s">
        <v>766</v>
      </c>
      <c r="C614" s="63" t="s">
        <v>767</v>
      </c>
      <c r="D614" s="63" t="s">
        <v>34</v>
      </c>
      <c r="E614" s="148">
        <v>40660</v>
      </c>
      <c r="F614" s="148">
        <v>40667</v>
      </c>
      <c r="G614" s="63">
        <v>7</v>
      </c>
      <c r="H614" s="63" t="s">
        <v>32</v>
      </c>
      <c r="I614" s="63" t="s">
        <v>1026</v>
      </c>
      <c r="J614" s="63" t="s">
        <v>23</v>
      </c>
    </row>
    <row r="615" spans="1:10" x14ac:dyDescent="0.2">
      <c r="A615" s="63" t="s">
        <v>732</v>
      </c>
      <c r="B615" s="63" t="s">
        <v>766</v>
      </c>
      <c r="C615" s="63" t="s">
        <v>767</v>
      </c>
      <c r="D615" s="63" t="s">
        <v>34</v>
      </c>
      <c r="E615" s="148">
        <v>40674</v>
      </c>
      <c r="F615" s="148">
        <v>40786</v>
      </c>
      <c r="G615" s="63">
        <v>112</v>
      </c>
      <c r="H615" s="63" t="s">
        <v>32</v>
      </c>
      <c r="I615" s="63" t="s">
        <v>1026</v>
      </c>
      <c r="J615" s="63" t="s">
        <v>23</v>
      </c>
    </row>
    <row r="616" spans="1:10" x14ac:dyDescent="0.2">
      <c r="A616" s="63" t="s">
        <v>732</v>
      </c>
      <c r="B616" s="63" t="s">
        <v>1089</v>
      </c>
      <c r="C616" s="63" t="s">
        <v>1090</v>
      </c>
      <c r="D616" s="63" t="s">
        <v>34</v>
      </c>
      <c r="E616" s="148">
        <v>40589</v>
      </c>
      <c r="F616" s="148">
        <v>40604</v>
      </c>
      <c r="G616" s="63">
        <v>15</v>
      </c>
      <c r="H616" s="63" t="s">
        <v>32</v>
      </c>
      <c r="I616" s="63" t="s">
        <v>33</v>
      </c>
      <c r="J616" s="63" t="s">
        <v>23</v>
      </c>
    </row>
    <row r="617" spans="1:10" x14ac:dyDescent="0.2">
      <c r="A617" s="63" t="s">
        <v>732</v>
      </c>
      <c r="B617" s="63" t="s">
        <v>1089</v>
      </c>
      <c r="C617" s="63" t="s">
        <v>1090</v>
      </c>
      <c r="D617" s="63" t="s">
        <v>34</v>
      </c>
      <c r="E617" s="148">
        <v>40617</v>
      </c>
      <c r="F617" s="148">
        <v>40631</v>
      </c>
      <c r="G617" s="63">
        <v>14</v>
      </c>
      <c r="H617" s="63" t="s">
        <v>32</v>
      </c>
      <c r="I617" s="63" t="s">
        <v>33</v>
      </c>
      <c r="J617" s="63" t="s">
        <v>23</v>
      </c>
    </row>
    <row r="618" spans="1:10" x14ac:dyDescent="0.2">
      <c r="A618" s="63" t="s">
        <v>732</v>
      </c>
      <c r="B618" s="63" t="s">
        <v>1089</v>
      </c>
      <c r="C618" s="63" t="s">
        <v>1090</v>
      </c>
      <c r="D618" s="63" t="s">
        <v>34</v>
      </c>
      <c r="E618" s="148">
        <v>40696</v>
      </c>
      <c r="F618" s="148">
        <v>40721</v>
      </c>
      <c r="G618" s="63">
        <v>25</v>
      </c>
      <c r="H618" s="63" t="s">
        <v>32</v>
      </c>
      <c r="I618" s="63" t="s">
        <v>33</v>
      </c>
      <c r="J618" s="63" t="s">
        <v>23</v>
      </c>
    </row>
    <row r="619" spans="1:10" x14ac:dyDescent="0.2">
      <c r="A619" s="63" t="s">
        <v>732</v>
      </c>
      <c r="B619" s="63" t="s">
        <v>1089</v>
      </c>
      <c r="C619" s="63" t="s">
        <v>1090</v>
      </c>
      <c r="D619" s="63" t="s">
        <v>34</v>
      </c>
      <c r="E619" s="148">
        <v>40772</v>
      </c>
      <c r="F619" s="148">
        <v>40779</v>
      </c>
      <c r="G619" s="63">
        <v>7</v>
      </c>
      <c r="H619" s="63" t="s">
        <v>32</v>
      </c>
      <c r="I619" s="63" t="s">
        <v>1027</v>
      </c>
      <c r="J619" s="63" t="s">
        <v>23</v>
      </c>
    </row>
    <row r="620" spans="1:10" x14ac:dyDescent="0.2">
      <c r="A620" s="63" t="s">
        <v>732</v>
      </c>
      <c r="B620" s="63" t="s">
        <v>1089</v>
      </c>
      <c r="C620" s="63" t="s">
        <v>1090</v>
      </c>
      <c r="D620" s="63" t="s">
        <v>34</v>
      </c>
      <c r="E620" s="148">
        <v>40786</v>
      </c>
      <c r="F620" s="148">
        <v>40800</v>
      </c>
      <c r="G620" s="63">
        <v>14</v>
      </c>
      <c r="H620" s="63" t="s">
        <v>32</v>
      </c>
      <c r="I620" s="63" t="s">
        <v>1027</v>
      </c>
      <c r="J620" s="63" t="s">
        <v>23</v>
      </c>
    </row>
    <row r="621" spans="1:10" x14ac:dyDescent="0.2">
      <c r="A621" s="63" t="s">
        <v>732</v>
      </c>
      <c r="B621" s="63" t="s">
        <v>1089</v>
      </c>
      <c r="C621" s="63" t="s">
        <v>1090</v>
      </c>
      <c r="D621" s="63" t="s">
        <v>34</v>
      </c>
      <c r="E621" s="148">
        <v>40814</v>
      </c>
      <c r="F621" s="148">
        <v>40821</v>
      </c>
      <c r="G621" s="63">
        <v>7</v>
      </c>
      <c r="H621" s="63" t="s">
        <v>32</v>
      </c>
      <c r="I621" s="63" t="s">
        <v>33</v>
      </c>
      <c r="J621" s="63" t="s">
        <v>23</v>
      </c>
    </row>
    <row r="622" spans="1:10" x14ac:dyDescent="0.2">
      <c r="A622" s="63" t="s">
        <v>732</v>
      </c>
      <c r="B622" s="63" t="s">
        <v>772</v>
      </c>
      <c r="C622" s="63" t="s">
        <v>773</v>
      </c>
      <c r="D622" s="63" t="s">
        <v>34</v>
      </c>
      <c r="E622" s="148">
        <v>40589</v>
      </c>
      <c r="F622" s="148">
        <v>40598</v>
      </c>
      <c r="G622" s="63">
        <v>9</v>
      </c>
      <c r="H622" s="63" t="s">
        <v>32</v>
      </c>
      <c r="I622" s="63" t="s">
        <v>1026</v>
      </c>
      <c r="J622" s="63" t="s">
        <v>23</v>
      </c>
    </row>
    <row r="623" spans="1:10" x14ac:dyDescent="0.2">
      <c r="A623" s="63" t="s">
        <v>732</v>
      </c>
      <c r="B623" s="63" t="s">
        <v>772</v>
      </c>
      <c r="C623" s="63" t="s">
        <v>773</v>
      </c>
      <c r="D623" s="63" t="s">
        <v>34</v>
      </c>
      <c r="E623" s="148">
        <v>40617</v>
      </c>
      <c r="F623" s="148">
        <v>40624</v>
      </c>
      <c r="G623" s="63">
        <v>7</v>
      </c>
      <c r="H623" s="63" t="s">
        <v>32</v>
      </c>
      <c r="I623" s="63" t="s">
        <v>1026</v>
      </c>
      <c r="J623" s="63" t="s">
        <v>23</v>
      </c>
    </row>
    <row r="624" spans="1:10" x14ac:dyDescent="0.2">
      <c r="A624" s="63" t="s">
        <v>732</v>
      </c>
      <c r="B624" s="63" t="s">
        <v>772</v>
      </c>
      <c r="C624" s="63" t="s">
        <v>773</v>
      </c>
      <c r="D624" s="63" t="s">
        <v>34</v>
      </c>
      <c r="E624" s="148">
        <v>40624</v>
      </c>
      <c r="F624" s="148">
        <v>40631</v>
      </c>
      <c r="G624" s="63">
        <v>7</v>
      </c>
      <c r="H624" s="63" t="s">
        <v>32</v>
      </c>
      <c r="I624" s="63" t="s">
        <v>33</v>
      </c>
      <c r="J624" s="63" t="s">
        <v>23</v>
      </c>
    </row>
    <row r="625" spans="1:10" x14ac:dyDescent="0.2">
      <c r="A625" s="63" t="s">
        <v>732</v>
      </c>
      <c r="B625" s="63" t="s">
        <v>772</v>
      </c>
      <c r="C625" s="63" t="s">
        <v>773</v>
      </c>
      <c r="D625" s="63" t="s">
        <v>34</v>
      </c>
      <c r="E625" s="148">
        <v>40652</v>
      </c>
      <c r="F625" s="148">
        <v>40667</v>
      </c>
      <c r="G625" s="63">
        <v>15</v>
      </c>
      <c r="H625" s="63" t="s">
        <v>32</v>
      </c>
      <c r="I625" s="63" t="s">
        <v>1026</v>
      </c>
      <c r="J625" s="63" t="s">
        <v>23</v>
      </c>
    </row>
    <row r="626" spans="1:10" x14ac:dyDescent="0.2">
      <c r="A626" s="63" t="s">
        <v>732</v>
      </c>
      <c r="B626" s="63" t="s">
        <v>772</v>
      </c>
      <c r="C626" s="63" t="s">
        <v>773</v>
      </c>
      <c r="D626" s="63" t="s">
        <v>34</v>
      </c>
      <c r="E626" s="148">
        <v>40702</v>
      </c>
      <c r="F626" s="148">
        <v>40709</v>
      </c>
      <c r="G626" s="63">
        <v>7</v>
      </c>
      <c r="H626" s="63" t="s">
        <v>32</v>
      </c>
      <c r="I626" s="63" t="s">
        <v>1026</v>
      </c>
      <c r="J626" s="63" t="s">
        <v>23</v>
      </c>
    </row>
    <row r="627" spans="1:10" x14ac:dyDescent="0.2">
      <c r="A627" s="63" t="s">
        <v>732</v>
      </c>
      <c r="B627" s="63" t="s">
        <v>772</v>
      </c>
      <c r="C627" s="63" t="s">
        <v>773</v>
      </c>
      <c r="D627" s="63" t="s">
        <v>34</v>
      </c>
      <c r="E627" s="148">
        <v>40730</v>
      </c>
      <c r="F627" s="148">
        <v>40758</v>
      </c>
      <c r="G627" s="63">
        <v>28</v>
      </c>
      <c r="H627" s="63" t="s">
        <v>32</v>
      </c>
      <c r="I627" s="63" t="s">
        <v>1026</v>
      </c>
      <c r="J627" s="63" t="s">
        <v>23</v>
      </c>
    </row>
    <row r="628" spans="1:10" x14ac:dyDescent="0.2">
      <c r="A628" s="63" t="s">
        <v>732</v>
      </c>
      <c r="B628" s="63" t="s">
        <v>772</v>
      </c>
      <c r="C628" s="63" t="s">
        <v>773</v>
      </c>
      <c r="D628" s="63" t="s">
        <v>34</v>
      </c>
      <c r="E628" s="148">
        <v>40779</v>
      </c>
      <c r="F628" s="148">
        <v>40781</v>
      </c>
      <c r="G628" s="63">
        <v>2</v>
      </c>
      <c r="H628" s="63" t="s">
        <v>32</v>
      </c>
      <c r="I628" s="63" t="s">
        <v>33</v>
      </c>
      <c r="J628" s="63" t="s">
        <v>23</v>
      </c>
    </row>
    <row r="629" spans="1:10" x14ac:dyDescent="0.2">
      <c r="A629" s="63" t="s">
        <v>732</v>
      </c>
      <c r="B629" s="63" t="s">
        <v>775</v>
      </c>
      <c r="C629" s="63" t="s">
        <v>776</v>
      </c>
      <c r="D629" s="63" t="s">
        <v>34</v>
      </c>
      <c r="E629" s="148">
        <v>40730</v>
      </c>
      <c r="F629" s="148">
        <v>40737</v>
      </c>
      <c r="G629" s="63">
        <v>7</v>
      </c>
      <c r="H629" s="63" t="s">
        <v>32</v>
      </c>
      <c r="I629" s="63" t="s">
        <v>1024</v>
      </c>
      <c r="J629" s="63" t="s">
        <v>23</v>
      </c>
    </row>
    <row r="630" spans="1:10" x14ac:dyDescent="0.2">
      <c r="A630" s="63" t="s">
        <v>732</v>
      </c>
      <c r="B630" s="63" t="s">
        <v>775</v>
      </c>
      <c r="C630" s="63" t="s">
        <v>776</v>
      </c>
      <c r="D630" s="63" t="s">
        <v>34</v>
      </c>
      <c r="E630" s="148">
        <v>40821</v>
      </c>
      <c r="F630" s="148">
        <v>40842</v>
      </c>
      <c r="G630" s="63">
        <v>21</v>
      </c>
      <c r="H630" s="63" t="s">
        <v>32</v>
      </c>
      <c r="I630" s="63" t="s">
        <v>1026</v>
      </c>
      <c r="J630" s="63" t="s">
        <v>23</v>
      </c>
    </row>
    <row r="631" spans="1:10" x14ac:dyDescent="0.2">
      <c r="A631" s="63" t="s">
        <v>732</v>
      </c>
      <c r="B631" s="63" t="s">
        <v>783</v>
      </c>
      <c r="C631" s="63" t="s">
        <v>784</v>
      </c>
      <c r="D631" s="63" t="s">
        <v>34</v>
      </c>
      <c r="E631" s="148">
        <v>40589</v>
      </c>
      <c r="F631" s="148">
        <v>40604</v>
      </c>
      <c r="G631" s="63">
        <v>15</v>
      </c>
      <c r="H631" s="63" t="s">
        <v>32</v>
      </c>
      <c r="I631" s="63" t="s">
        <v>1023</v>
      </c>
      <c r="J631" s="63" t="s">
        <v>23</v>
      </c>
    </row>
    <row r="632" spans="1:10" x14ac:dyDescent="0.2">
      <c r="A632" s="63" t="s">
        <v>732</v>
      </c>
      <c r="B632" s="63" t="s">
        <v>783</v>
      </c>
      <c r="C632" s="63" t="s">
        <v>784</v>
      </c>
      <c r="D632" s="63" t="s">
        <v>34</v>
      </c>
      <c r="E632" s="148">
        <v>40617</v>
      </c>
      <c r="F632" s="148">
        <v>40633</v>
      </c>
      <c r="G632" s="63">
        <v>16</v>
      </c>
      <c r="H632" s="63" t="s">
        <v>32</v>
      </c>
      <c r="I632" s="63" t="s">
        <v>1023</v>
      </c>
      <c r="J632" s="63" t="s">
        <v>23</v>
      </c>
    </row>
    <row r="633" spans="1:10" x14ac:dyDescent="0.2">
      <c r="A633" s="63" t="s">
        <v>732</v>
      </c>
      <c r="B633" s="63" t="s">
        <v>783</v>
      </c>
      <c r="C633" s="63" t="s">
        <v>784</v>
      </c>
      <c r="D633" s="63" t="s">
        <v>34</v>
      </c>
      <c r="E633" s="148">
        <v>40647</v>
      </c>
      <c r="F633" s="148">
        <v>40676</v>
      </c>
      <c r="G633" s="63">
        <v>29</v>
      </c>
      <c r="H633" s="63" t="s">
        <v>32</v>
      </c>
      <c r="I633" s="63" t="s">
        <v>1023</v>
      </c>
      <c r="J633" s="63" t="s">
        <v>23</v>
      </c>
    </row>
    <row r="634" spans="1:10" x14ac:dyDescent="0.2">
      <c r="A634" s="63" t="s">
        <v>732</v>
      </c>
      <c r="B634" s="63" t="s">
        <v>783</v>
      </c>
      <c r="C634" s="63" t="s">
        <v>784</v>
      </c>
      <c r="D634" s="63" t="s">
        <v>34</v>
      </c>
      <c r="E634" s="148">
        <v>40681</v>
      </c>
      <c r="F634" s="148">
        <v>40687</v>
      </c>
      <c r="G634" s="63">
        <v>6</v>
      </c>
      <c r="H634" s="63" t="s">
        <v>32</v>
      </c>
      <c r="I634" s="63" t="s">
        <v>33</v>
      </c>
      <c r="J634" s="63" t="s">
        <v>23</v>
      </c>
    </row>
    <row r="635" spans="1:10" x14ac:dyDescent="0.2">
      <c r="A635" s="63" t="s">
        <v>732</v>
      </c>
      <c r="B635" s="63" t="s">
        <v>783</v>
      </c>
      <c r="C635" s="63" t="s">
        <v>784</v>
      </c>
      <c r="D635" s="63" t="s">
        <v>34</v>
      </c>
      <c r="E635" s="148">
        <v>40696</v>
      </c>
      <c r="F635" s="148">
        <v>40704</v>
      </c>
      <c r="G635" s="63">
        <v>8</v>
      </c>
      <c r="H635" s="63" t="s">
        <v>32</v>
      </c>
      <c r="I635" s="63" t="s">
        <v>1026</v>
      </c>
      <c r="J635" s="63" t="s">
        <v>23</v>
      </c>
    </row>
    <row r="636" spans="1:10" x14ac:dyDescent="0.2">
      <c r="A636" s="63" t="s">
        <v>732</v>
      </c>
      <c r="B636" s="63" t="s">
        <v>783</v>
      </c>
      <c r="C636" s="63" t="s">
        <v>784</v>
      </c>
      <c r="D636" s="63" t="s">
        <v>34</v>
      </c>
      <c r="E636" s="148">
        <v>40704</v>
      </c>
      <c r="F636" s="148">
        <v>40709</v>
      </c>
      <c r="G636" s="63">
        <v>5</v>
      </c>
      <c r="H636" s="63" t="s">
        <v>32</v>
      </c>
      <c r="I636" s="63" t="s">
        <v>1026</v>
      </c>
      <c r="J636" s="63" t="s">
        <v>23</v>
      </c>
    </row>
    <row r="637" spans="1:10" x14ac:dyDescent="0.2">
      <c r="A637" s="63" t="s">
        <v>732</v>
      </c>
      <c r="B637" s="63" t="s">
        <v>783</v>
      </c>
      <c r="C637" s="63" t="s">
        <v>784</v>
      </c>
      <c r="D637" s="63" t="s">
        <v>34</v>
      </c>
      <c r="E637" s="148">
        <v>40709</v>
      </c>
      <c r="F637" s="148">
        <v>40750</v>
      </c>
      <c r="G637" s="63">
        <v>41</v>
      </c>
      <c r="H637" s="63" t="s">
        <v>32</v>
      </c>
      <c r="I637" s="63" t="s">
        <v>1026</v>
      </c>
      <c r="J637" s="63" t="s">
        <v>23</v>
      </c>
    </row>
    <row r="638" spans="1:10" x14ac:dyDescent="0.2">
      <c r="A638" s="63" t="s">
        <v>732</v>
      </c>
      <c r="B638" s="63" t="s">
        <v>783</v>
      </c>
      <c r="C638" s="63" t="s">
        <v>784</v>
      </c>
      <c r="D638" s="63" t="s">
        <v>34</v>
      </c>
      <c r="E638" s="148">
        <v>40765</v>
      </c>
      <c r="F638" s="148">
        <v>40772</v>
      </c>
      <c r="G638" s="63">
        <v>7</v>
      </c>
      <c r="H638" s="63" t="s">
        <v>32</v>
      </c>
      <c r="I638" s="63" t="s">
        <v>33</v>
      </c>
      <c r="J638" s="63" t="s">
        <v>23</v>
      </c>
    </row>
    <row r="639" spans="1:10" x14ac:dyDescent="0.2">
      <c r="A639" s="63" t="s">
        <v>732</v>
      </c>
      <c r="B639" s="63" t="s">
        <v>785</v>
      </c>
      <c r="C639" s="63" t="s">
        <v>786</v>
      </c>
      <c r="D639" s="63" t="s">
        <v>34</v>
      </c>
      <c r="E639" s="148">
        <v>40681</v>
      </c>
      <c r="F639" s="148">
        <v>40687</v>
      </c>
      <c r="G639" s="63">
        <v>6</v>
      </c>
      <c r="H639" s="63" t="s">
        <v>32</v>
      </c>
      <c r="I639" s="63" t="s">
        <v>1026</v>
      </c>
      <c r="J639" s="63" t="s">
        <v>23</v>
      </c>
    </row>
    <row r="640" spans="1:10" x14ac:dyDescent="0.2">
      <c r="A640" s="63" t="s">
        <v>732</v>
      </c>
      <c r="B640" s="63" t="s">
        <v>785</v>
      </c>
      <c r="C640" s="63" t="s">
        <v>786</v>
      </c>
      <c r="D640" s="63" t="s">
        <v>34</v>
      </c>
      <c r="E640" s="148">
        <v>40696</v>
      </c>
      <c r="F640" s="148">
        <v>40709</v>
      </c>
      <c r="G640" s="63">
        <v>13</v>
      </c>
      <c r="H640" s="63" t="s">
        <v>32</v>
      </c>
      <c r="I640" s="63" t="s">
        <v>1026</v>
      </c>
      <c r="J640" s="63" t="s">
        <v>23</v>
      </c>
    </row>
    <row r="641" spans="1:10" x14ac:dyDescent="0.2">
      <c r="A641" s="63" t="s">
        <v>732</v>
      </c>
      <c r="B641" s="63" t="s">
        <v>785</v>
      </c>
      <c r="C641" s="63" t="s">
        <v>786</v>
      </c>
      <c r="D641" s="63" t="s">
        <v>34</v>
      </c>
      <c r="E641" s="148">
        <v>40730</v>
      </c>
      <c r="F641" s="148">
        <v>40744</v>
      </c>
      <c r="G641" s="63">
        <v>14</v>
      </c>
      <c r="H641" s="63" t="s">
        <v>32</v>
      </c>
      <c r="I641" s="63" t="s">
        <v>1026</v>
      </c>
      <c r="J641" s="63" t="s">
        <v>23</v>
      </c>
    </row>
    <row r="642" spans="1:10" x14ac:dyDescent="0.2">
      <c r="A642" s="63" t="s">
        <v>732</v>
      </c>
      <c r="B642" s="63" t="s">
        <v>785</v>
      </c>
      <c r="C642" s="63" t="s">
        <v>786</v>
      </c>
      <c r="D642" s="63" t="s">
        <v>34</v>
      </c>
      <c r="E642" s="148">
        <v>40750</v>
      </c>
      <c r="F642" s="148">
        <v>40794</v>
      </c>
      <c r="G642" s="63">
        <v>44</v>
      </c>
      <c r="H642" s="63" t="s">
        <v>32</v>
      </c>
      <c r="I642" s="63" t="s">
        <v>1026</v>
      </c>
      <c r="J642" s="63" t="s">
        <v>23</v>
      </c>
    </row>
    <row r="643" spans="1:10" x14ac:dyDescent="0.2">
      <c r="A643" s="63" t="s">
        <v>732</v>
      </c>
      <c r="B643" s="63" t="s">
        <v>785</v>
      </c>
      <c r="C643" s="63" t="s">
        <v>786</v>
      </c>
      <c r="D643" s="63" t="s">
        <v>34</v>
      </c>
      <c r="E643" s="148">
        <v>40821</v>
      </c>
      <c r="F643" s="148">
        <v>40835</v>
      </c>
      <c r="G643" s="63">
        <v>14</v>
      </c>
      <c r="H643" s="63" t="s">
        <v>32</v>
      </c>
      <c r="I643" s="63" t="s">
        <v>1026</v>
      </c>
      <c r="J643" s="63" t="s">
        <v>23</v>
      </c>
    </row>
    <row r="644" spans="1:10" x14ac:dyDescent="0.2">
      <c r="A644" s="63" t="s">
        <v>732</v>
      </c>
      <c r="B644" s="63" t="s">
        <v>790</v>
      </c>
      <c r="C644" s="63" t="s">
        <v>791</v>
      </c>
      <c r="D644" s="63" t="s">
        <v>34</v>
      </c>
      <c r="E644" s="148">
        <v>40617</v>
      </c>
      <c r="F644" s="148">
        <v>40624</v>
      </c>
      <c r="G644" s="63">
        <v>7</v>
      </c>
      <c r="H644" s="63" t="s">
        <v>32</v>
      </c>
      <c r="I644" s="63" t="s">
        <v>1026</v>
      </c>
      <c r="J644" s="63" t="s">
        <v>23</v>
      </c>
    </row>
    <row r="645" spans="1:10" x14ac:dyDescent="0.2">
      <c r="A645" s="63" t="s">
        <v>732</v>
      </c>
      <c r="B645" s="63" t="s">
        <v>790</v>
      </c>
      <c r="C645" s="63" t="s">
        <v>791</v>
      </c>
      <c r="D645" s="63" t="s">
        <v>34</v>
      </c>
      <c r="E645" s="148">
        <v>40716</v>
      </c>
      <c r="F645" s="148">
        <v>40723</v>
      </c>
      <c r="G645" s="63">
        <v>7</v>
      </c>
      <c r="H645" s="63" t="s">
        <v>32</v>
      </c>
      <c r="I645" s="63" t="s">
        <v>1026</v>
      </c>
      <c r="J645" s="63" t="s">
        <v>23</v>
      </c>
    </row>
    <row r="646" spans="1:10" x14ac:dyDescent="0.2">
      <c r="A646" s="63" t="s">
        <v>732</v>
      </c>
      <c r="B646" s="63" t="s">
        <v>792</v>
      </c>
      <c r="C646" s="63" t="s">
        <v>793</v>
      </c>
      <c r="D646" s="63" t="s">
        <v>34</v>
      </c>
      <c r="E646" s="148">
        <v>40624</v>
      </c>
      <c r="F646" s="148">
        <v>40631</v>
      </c>
      <c r="G646" s="63">
        <v>7</v>
      </c>
      <c r="H646" s="63" t="s">
        <v>32</v>
      </c>
      <c r="I646" s="63" t="s">
        <v>33</v>
      </c>
      <c r="J646" s="63" t="s">
        <v>23</v>
      </c>
    </row>
    <row r="647" spans="1:10" x14ac:dyDescent="0.2">
      <c r="A647" s="63" t="s">
        <v>732</v>
      </c>
      <c r="B647" s="63" t="s">
        <v>796</v>
      </c>
      <c r="C647" s="63" t="s">
        <v>797</v>
      </c>
      <c r="D647" s="63" t="s">
        <v>34</v>
      </c>
      <c r="E647" s="148">
        <v>40758</v>
      </c>
      <c r="F647" s="148">
        <v>40765</v>
      </c>
      <c r="G647" s="63">
        <v>7</v>
      </c>
      <c r="H647" s="63" t="s">
        <v>32</v>
      </c>
      <c r="I647" s="63" t="s">
        <v>1026</v>
      </c>
      <c r="J647" s="63" t="s">
        <v>23</v>
      </c>
    </row>
    <row r="648" spans="1:10" ht="18" x14ac:dyDescent="0.2">
      <c r="A648" s="63" t="s">
        <v>732</v>
      </c>
      <c r="B648" s="63" t="s">
        <v>796</v>
      </c>
      <c r="C648" s="63" t="s">
        <v>797</v>
      </c>
      <c r="D648" s="63" t="s">
        <v>34</v>
      </c>
      <c r="E648" s="148">
        <v>40786</v>
      </c>
      <c r="F648" s="148">
        <v>40800</v>
      </c>
      <c r="G648" s="63">
        <v>14</v>
      </c>
      <c r="H648" s="63" t="s">
        <v>32</v>
      </c>
      <c r="I648" s="63" t="s">
        <v>1029</v>
      </c>
      <c r="J648" s="63" t="s">
        <v>23</v>
      </c>
    </row>
    <row r="649" spans="1:10" x14ac:dyDescent="0.2">
      <c r="A649" s="63" t="s">
        <v>732</v>
      </c>
      <c r="B649" s="63" t="s">
        <v>796</v>
      </c>
      <c r="C649" s="63" t="s">
        <v>797</v>
      </c>
      <c r="D649" s="63" t="s">
        <v>34</v>
      </c>
      <c r="E649" s="148">
        <v>40814</v>
      </c>
      <c r="F649" s="148">
        <v>40821</v>
      </c>
      <c r="G649" s="63">
        <v>7</v>
      </c>
      <c r="H649" s="63" t="s">
        <v>32</v>
      </c>
      <c r="I649" s="63" t="s">
        <v>1026</v>
      </c>
      <c r="J649" s="63" t="s">
        <v>23</v>
      </c>
    </row>
    <row r="650" spans="1:10" x14ac:dyDescent="0.2">
      <c r="A650" s="63" t="s">
        <v>732</v>
      </c>
      <c r="B650" s="63" t="s">
        <v>796</v>
      </c>
      <c r="C650" s="63" t="s">
        <v>797</v>
      </c>
      <c r="D650" s="63" t="s">
        <v>34</v>
      </c>
      <c r="E650" s="148">
        <v>40835</v>
      </c>
      <c r="F650" s="148">
        <v>40849</v>
      </c>
      <c r="G650" s="63">
        <v>14</v>
      </c>
      <c r="H650" s="63" t="s">
        <v>32</v>
      </c>
      <c r="I650" s="63" t="s">
        <v>1027</v>
      </c>
      <c r="J650" s="63" t="s">
        <v>23</v>
      </c>
    </row>
    <row r="651" spans="1:10" x14ac:dyDescent="0.2">
      <c r="A651" s="63" t="s">
        <v>732</v>
      </c>
      <c r="B651" s="63" t="s">
        <v>802</v>
      </c>
      <c r="C651" s="63" t="s">
        <v>803</v>
      </c>
      <c r="D651" s="63" t="s">
        <v>34</v>
      </c>
      <c r="E651" s="148">
        <v>40624</v>
      </c>
      <c r="F651" s="148">
        <v>40633</v>
      </c>
      <c r="G651" s="63">
        <v>9</v>
      </c>
      <c r="H651" s="63" t="s">
        <v>32</v>
      </c>
      <c r="I651" s="63" t="s">
        <v>33</v>
      </c>
      <c r="J651" s="63" t="s">
        <v>23</v>
      </c>
    </row>
    <row r="652" spans="1:10" x14ac:dyDescent="0.2">
      <c r="A652" s="63" t="s">
        <v>732</v>
      </c>
      <c r="B652" s="63" t="s">
        <v>802</v>
      </c>
      <c r="C652" s="63" t="s">
        <v>803</v>
      </c>
      <c r="D652" s="63" t="s">
        <v>34</v>
      </c>
      <c r="E652" s="148">
        <v>40660</v>
      </c>
      <c r="F652" s="148">
        <v>40667</v>
      </c>
      <c r="G652" s="63">
        <v>7</v>
      </c>
      <c r="H652" s="63" t="s">
        <v>32</v>
      </c>
      <c r="I652" s="63" t="s">
        <v>1023</v>
      </c>
      <c r="J652" s="63" t="s">
        <v>23</v>
      </c>
    </row>
    <row r="653" spans="1:10" x14ac:dyDescent="0.2">
      <c r="A653" s="63" t="s">
        <v>732</v>
      </c>
      <c r="B653" s="63" t="s">
        <v>810</v>
      </c>
      <c r="C653" s="63" t="s">
        <v>811</v>
      </c>
      <c r="D653" s="63" t="s">
        <v>34</v>
      </c>
      <c r="E653" s="148">
        <v>40598</v>
      </c>
      <c r="F653" s="148">
        <v>40604</v>
      </c>
      <c r="G653" s="63">
        <v>6</v>
      </c>
      <c r="H653" s="63" t="s">
        <v>32</v>
      </c>
      <c r="I653" s="63" t="s">
        <v>1026</v>
      </c>
      <c r="J653" s="63" t="s">
        <v>23</v>
      </c>
    </row>
    <row r="654" spans="1:10" x14ac:dyDescent="0.2">
      <c r="A654" s="63" t="s">
        <v>732</v>
      </c>
      <c r="B654" s="63" t="s">
        <v>810</v>
      </c>
      <c r="C654" s="63" t="s">
        <v>811</v>
      </c>
      <c r="D654" s="63" t="s">
        <v>34</v>
      </c>
      <c r="E654" s="148">
        <v>40610</v>
      </c>
      <c r="F654" s="148">
        <v>40638</v>
      </c>
      <c r="G654" s="63">
        <v>28</v>
      </c>
      <c r="H654" s="63" t="s">
        <v>32</v>
      </c>
      <c r="I654" s="63" t="s">
        <v>1026</v>
      </c>
      <c r="J654" s="63" t="s">
        <v>23</v>
      </c>
    </row>
    <row r="655" spans="1:10" x14ac:dyDescent="0.2">
      <c r="A655" s="63" t="s">
        <v>732</v>
      </c>
      <c r="B655" s="63" t="s">
        <v>810</v>
      </c>
      <c r="C655" s="63" t="s">
        <v>811</v>
      </c>
      <c r="D655" s="63" t="s">
        <v>34</v>
      </c>
      <c r="E655" s="148">
        <v>40660</v>
      </c>
      <c r="F655" s="148">
        <v>40667</v>
      </c>
      <c r="G655" s="63">
        <v>7</v>
      </c>
      <c r="H655" s="63" t="s">
        <v>32</v>
      </c>
      <c r="I655" s="63" t="s">
        <v>1026</v>
      </c>
      <c r="J655" s="63" t="s">
        <v>23</v>
      </c>
    </row>
    <row r="656" spans="1:10" x14ac:dyDescent="0.2">
      <c r="A656" s="63" t="s">
        <v>732</v>
      </c>
      <c r="B656" s="63" t="s">
        <v>810</v>
      </c>
      <c r="C656" s="63" t="s">
        <v>811</v>
      </c>
      <c r="D656" s="63" t="s">
        <v>34</v>
      </c>
      <c r="E656" s="148">
        <v>40687</v>
      </c>
      <c r="F656" s="148">
        <v>40696</v>
      </c>
      <c r="G656" s="63">
        <v>9</v>
      </c>
      <c r="H656" s="63" t="s">
        <v>32</v>
      </c>
      <c r="I656" s="63" t="s">
        <v>1026</v>
      </c>
      <c r="J656" s="63" t="s">
        <v>23</v>
      </c>
    </row>
    <row r="657" spans="1:10" x14ac:dyDescent="0.2">
      <c r="A657" s="63" t="s">
        <v>732</v>
      </c>
      <c r="B657" s="63" t="s">
        <v>810</v>
      </c>
      <c r="C657" s="63" t="s">
        <v>811</v>
      </c>
      <c r="D657" s="63" t="s">
        <v>34</v>
      </c>
      <c r="E657" s="148">
        <v>40702</v>
      </c>
      <c r="F657" s="148">
        <v>40709</v>
      </c>
      <c r="G657" s="63">
        <v>7</v>
      </c>
      <c r="H657" s="63" t="s">
        <v>32</v>
      </c>
      <c r="I657" s="63" t="s">
        <v>1026</v>
      </c>
      <c r="J657" s="63" t="s">
        <v>23</v>
      </c>
    </row>
    <row r="658" spans="1:10" x14ac:dyDescent="0.2">
      <c r="A658" s="63" t="s">
        <v>732</v>
      </c>
      <c r="B658" s="63" t="s">
        <v>810</v>
      </c>
      <c r="C658" s="63" t="s">
        <v>811</v>
      </c>
      <c r="D658" s="63" t="s">
        <v>34</v>
      </c>
      <c r="E658" s="148">
        <v>40750</v>
      </c>
      <c r="F658" s="148">
        <v>40772</v>
      </c>
      <c r="G658" s="63">
        <v>22</v>
      </c>
      <c r="H658" s="63" t="s">
        <v>32</v>
      </c>
      <c r="I658" s="63" t="s">
        <v>1026</v>
      </c>
      <c r="J658" s="63" t="s">
        <v>23</v>
      </c>
    </row>
    <row r="659" spans="1:10" x14ac:dyDescent="0.2">
      <c r="A659" s="64" t="s">
        <v>732</v>
      </c>
      <c r="B659" s="64" t="s">
        <v>810</v>
      </c>
      <c r="C659" s="64" t="s">
        <v>811</v>
      </c>
      <c r="D659" s="64" t="s">
        <v>34</v>
      </c>
      <c r="E659" s="147">
        <v>40829</v>
      </c>
      <c r="F659" s="147">
        <v>40842</v>
      </c>
      <c r="G659" s="64">
        <v>13</v>
      </c>
      <c r="H659" s="64" t="s">
        <v>32</v>
      </c>
      <c r="I659" s="64" t="s">
        <v>1026</v>
      </c>
      <c r="J659" s="64" t="s">
        <v>23</v>
      </c>
    </row>
    <row r="660" spans="1:10" x14ac:dyDescent="0.2">
      <c r="A660" s="27"/>
      <c r="B660" s="12">
        <f>SUM(IF(FREQUENCY(MATCH(B585:B659,B585:B659,0),MATCH(B585:B659,B585:B659,0))&gt;0,1))</f>
        <v>19</v>
      </c>
      <c r="C660" s="53"/>
      <c r="D660" s="19">
        <f>COUNTA(D585:D659)</f>
        <v>75</v>
      </c>
      <c r="E660" s="19"/>
      <c r="F660" s="19"/>
      <c r="G660" s="165">
        <f>SUM(G585:G659)</f>
        <v>1014</v>
      </c>
      <c r="H660" s="47"/>
      <c r="I660" s="47"/>
      <c r="J660" s="47"/>
    </row>
    <row r="661" spans="1:10" x14ac:dyDescent="0.2">
      <c r="A661" s="27"/>
      <c r="B661" s="12"/>
      <c r="C661" s="53"/>
      <c r="D661" s="19"/>
      <c r="E661" s="19"/>
      <c r="F661" s="19"/>
      <c r="G661" s="19"/>
      <c r="H661" s="47"/>
      <c r="I661" s="47"/>
      <c r="J661" s="47"/>
    </row>
    <row r="662" spans="1:10" x14ac:dyDescent="0.2">
      <c r="A662" s="63" t="s">
        <v>812</v>
      </c>
      <c r="B662" s="63" t="s">
        <v>815</v>
      </c>
      <c r="C662" s="63" t="s">
        <v>816</v>
      </c>
      <c r="D662" s="63" t="s">
        <v>34</v>
      </c>
      <c r="E662" s="148">
        <v>40617</v>
      </c>
      <c r="F662" s="148">
        <v>40626</v>
      </c>
      <c r="G662" s="63">
        <v>9</v>
      </c>
      <c r="H662" s="63" t="s">
        <v>32</v>
      </c>
      <c r="I662" s="63" t="s">
        <v>1097</v>
      </c>
      <c r="J662" s="63" t="s">
        <v>23</v>
      </c>
    </row>
    <row r="663" spans="1:10" x14ac:dyDescent="0.2">
      <c r="A663" s="63" t="s">
        <v>812</v>
      </c>
      <c r="B663" s="63" t="s">
        <v>815</v>
      </c>
      <c r="C663" s="63" t="s">
        <v>816</v>
      </c>
      <c r="D663" s="63" t="s">
        <v>34</v>
      </c>
      <c r="E663" s="148">
        <v>40674</v>
      </c>
      <c r="F663" s="148">
        <v>40676</v>
      </c>
      <c r="G663" s="63">
        <v>2</v>
      </c>
      <c r="H663" s="63" t="s">
        <v>32</v>
      </c>
      <c r="I663" s="63" t="s">
        <v>1038</v>
      </c>
      <c r="J663" s="63" t="s">
        <v>23</v>
      </c>
    </row>
    <row r="664" spans="1:10" x14ac:dyDescent="0.2">
      <c r="A664" s="63" t="s">
        <v>812</v>
      </c>
      <c r="B664" s="63" t="s">
        <v>815</v>
      </c>
      <c r="C664" s="63" t="s">
        <v>816</v>
      </c>
      <c r="D664" s="63" t="s">
        <v>34</v>
      </c>
      <c r="E664" s="148">
        <v>40681</v>
      </c>
      <c r="F664" s="148">
        <v>40688</v>
      </c>
      <c r="G664" s="63">
        <v>7</v>
      </c>
      <c r="H664" s="63" t="s">
        <v>32</v>
      </c>
      <c r="I664" s="63" t="s">
        <v>1111</v>
      </c>
      <c r="J664" s="63" t="s">
        <v>23</v>
      </c>
    </row>
    <row r="665" spans="1:10" ht="18" x14ac:dyDescent="0.2">
      <c r="A665" s="63" t="s">
        <v>812</v>
      </c>
      <c r="B665" s="63" t="s">
        <v>815</v>
      </c>
      <c r="C665" s="63" t="s">
        <v>816</v>
      </c>
      <c r="D665" s="63" t="s">
        <v>34</v>
      </c>
      <c r="E665" s="148">
        <v>40702</v>
      </c>
      <c r="F665" s="148">
        <v>40709</v>
      </c>
      <c r="G665" s="63">
        <v>7</v>
      </c>
      <c r="H665" s="63" t="s">
        <v>32</v>
      </c>
      <c r="I665" s="63" t="s">
        <v>1033</v>
      </c>
      <c r="J665" s="63" t="s">
        <v>23</v>
      </c>
    </row>
    <row r="666" spans="1:10" x14ac:dyDescent="0.2">
      <c r="A666" s="63" t="s">
        <v>812</v>
      </c>
      <c r="B666" s="63" t="s">
        <v>815</v>
      </c>
      <c r="C666" s="63" t="s">
        <v>816</v>
      </c>
      <c r="D666" s="63" t="s">
        <v>34</v>
      </c>
      <c r="E666" s="148">
        <v>40716</v>
      </c>
      <c r="F666" s="148">
        <v>40717</v>
      </c>
      <c r="G666" s="63">
        <v>1</v>
      </c>
      <c r="H666" s="63" t="s">
        <v>32</v>
      </c>
      <c r="I666" s="63" t="s">
        <v>33</v>
      </c>
      <c r="J666" s="63" t="s">
        <v>23</v>
      </c>
    </row>
    <row r="667" spans="1:10" x14ac:dyDescent="0.2">
      <c r="A667" s="63" t="s">
        <v>812</v>
      </c>
      <c r="B667" s="63" t="s">
        <v>815</v>
      </c>
      <c r="C667" s="63" t="s">
        <v>816</v>
      </c>
      <c r="D667" s="63" t="s">
        <v>34</v>
      </c>
      <c r="E667" s="148">
        <v>40723</v>
      </c>
      <c r="F667" s="148">
        <v>40725</v>
      </c>
      <c r="G667" s="63">
        <v>2</v>
      </c>
      <c r="H667" s="63" t="s">
        <v>32</v>
      </c>
      <c r="I667" s="63" t="s">
        <v>1041</v>
      </c>
      <c r="J667" s="63" t="s">
        <v>23</v>
      </c>
    </row>
    <row r="668" spans="1:10" x14ac:dyDescent="0.2">
      <c r="A668" s="63" t="s">
        <v>812</v>
      </c>
      <c r="B668" s="63" t="s">
        <v>815</v>
      </c>
      <c r="C668" s="63" t="s">
        <v>816</v>
      </c>
      <c r="D668" s="63" t="s">
        <v>34</v>
      </c>
      <c r="E668" s="148">
        <v>40758</v>
      </c>
      <c r="F668" s="148">
        <v>40760</v>
      </c>
      <c r="G668" s="63">
        <v>2</v>
      </c>
      <c r="H668" s="63" t="s">
        <v>32</v>
      </c>
      <c r="I668" s="63" t="s">
        <v>1024</v>
      </c>
      <c r="J668" s="63" t="s">
        <v>23</v>
      </c>
    </row>
    <row r="669" spans="1:10" x14ac:dyDescent="0.2">
      <c r="A669" s="63" t="s">
        <v>812</v>
      </c>
      <c r="B669" s="63" t="s">
        <v>815</v>
      </c>
      <c r="C669" s="63" t="s">
        <v>816</v>
      </c>
      <c r="D669" s="63" t="s">
        <v>34</v>
      </c>
      <c r="E669" s="148">
        <v>40766</v>
      </c>
      <c r="F669" s="148">
        <v>40772</v>
      </c>
      <c r="G669" s="63">
        <v>6</v>
      </c>
      <c r="H669" s="63" t="s">
        <v>32</v>
      </c>
      <c r="I669" s="63" t="s">
        <v>1026</v>
      </c>
      <c r="J669" s="63" t="s">
        <v>23</v>
      </c>
    </row>
    <row r="670" spans="1:10" x14ac:dyDescent="0.2">
      <c r="A670" s="63" t="s">
        <v>812</v>
      </c>
      <c r="B670" s="63" t="s">
        <v>815</v>
      </c>
      <c r="C670" s="63" t="s">
        <v>816</v>
      </c>
      <c r="D670" s="63" t="s">
        <v>34</v>
      </c>
      <c r="E670" s="148">
        <v>40785</v>
      </c>
      <c r="F670" s="148">
        <v>40787</v>
      </c>
      <c r="G670" s="63">
        <v>2</v>
      </c>
      <c r="H670" s="63" t="s">
        <v>32</v>
      </c>
      <c r="I670" s="63" t="s">
        <v>1125</v>
      </c>
      <c r="J670" s="63" t="s">
        <v>23</v>
      </c>
    </row>
    <row r="671" spans="1:10" x14ac:dyDescent="0.2">
      <c r="A671" s="63" t="s">
        <v>812</v>
      </c>
      <c r="B671" s="63" t="s">
        <v>815</v>
      </c>
      <c r="C671" s="63" t="s">
        <v>816</v>
      </c>
      <c r="D671" s="63" t="s">
        <v>34</v>
      </c>
      <c r="E671" s="148">
        <v>40842</v>
      </c>
      <c r="F671" s="148">
        <v>40843</v>
      </c>
      <c r="G671" s="63">
        <v>1</v>
      </c>
      <c r="H671" s="63" t="s">
        <v>32</v>
      </c>
      <c r="I671" s="63" t="s">
        <v>1027</v>
      </c>
      <c r="J671" s="63" t="s">
        <v>23</v>
      </c>
    </row>
    <row r="672" spans="1:10" x14ac:dyDescent="0.2">
      <c r="A672" s="63" t="s">
        <v>812</v>
      </c>
      <c r="B672" s="63" t="s">
        <v>815</v>
      </c>
      <c r="C672" s="63" t="s">
        <v>816</v>
      </c>
      <c r="D672" s="63" t="s">
        <v>34</v>
      </c>
      <c r="E672" s="148">
        <v>40870</v>
      </c>
      <c r="F672" s="148">
        <v>40879</v>
      </c>
      <c r="G672" s="63">
        <v>9</v>
      </c>
      <c r="H672" s="63" t="s">
        <v>32</v>
      </c>
      <c r="I672" s="63" t="s">
        <v>1027</v>
      </c>
      <c r="J672" s="63" t="s">
        <v>23</v>
      </c>
    </row>
    <row r="673" spans="1:10" x14ac:dyDescent="0.2">
      <c r="A673" s="63" t="s">
        <v>812</v>
      </c>
      <c r="B673" s="63" t="s">
        <v>815</v>
      </c>
      <c r="C673" s="63" t="s">
        <v>816</v>
      </c>
      <c r="D673" s="63" t="s">
        <v>34</v>
      </c>
      <c r="E673" s="148">
        <v>40891</v>
      </c>
      <c r="F673" s="148">
        <v>40893</v>
      </c>
      <c r="G673" s="63">
        <v>2</v>
      </c>
      <c r="H673" s="63" t="s">
        <v>32</v>
      </c>
      <c r="I673" s="63" t="s">
        <v>1097</v>
      </c>
      <c r="J673" s="63" t="s">
        <v>23</v>
      </c>
    </row>
    <row r="674" spans="1:10" x14ac:dyDescent="0.2">
      <c r="A674" s="63" t="s">
        <v>812</v>
      </c>
      <c r="B674" s="63" t="s">
        <v>819</v>
      </c>
      <c r="C674" s="63" t="s">
        <v>820</v>
      </c>
      <c r="D674" s="63" t="s">
        <v>34</v>
      </c>
      <c r="E674" s="148">
        <v>40626</v>
      </c>
      <c r="F674" s="148">
        <v>40639</v>
      </c>
      <c r="G674" s="63">
        <v>13</v>
      </c>
      <c r="H674" s="63" t="s">
        <v>32</v>
      </c>
      <c r="I674" s="63" t="s">
        <v>1097</v>
      </c>
      <c r="J674" s="63" t="s">
        <v>23</v>
      </c>
    </row>
    <row r="675" spans="1:10" x14ac:dyDescent="0.2">
      <c r="A675" s="63" t="s">
        <v>812</v>
      </c>
      <c r="B675" s="63" t="s">
        <v>819</v>
      </c>
      <c r="C675" s="63" t="s">
        <v>820</v>
      </c>
      <c r="D675" s="63" t="s">
        <v>34</v>
      </c>
      <c r="E675" s="148">
        <v>40828</v>
      </c>
      <c r="F675" s="148">
        <v>40830</v>
      </c>
      <c r="G675" s="63">
        <v>2</v>
      </c>
      <c r="H675" s="63" t="s">
        <v>32</v>
      </c>
      <c r="I675" s="63" t="s">
        <v>33</v>
      </c>
      <c r="J675" s="63" t="s">
        <v>23</v>
      </c>
    </row>
    <row r="676" spans="1:10" x14ac:dyDescent="0.2">
      <c r="A676" s="63" t="s">
        <v>812</v>
      </c>
      <c r="B676" s="63" t="s">
        <v>819</v>
      </c>
      <c r="C676" s="63" t="s">
        <v>820</v>
      </c>
      <c r="D676" s="63" t="s">
        <v>34</v>
      </c>
      <c r="E676" s="148">
        <v>40842</v>
      </c>
      <c r="F676" s="148">
        <v>40843</v>
      </c>
      <c r="G676" s="63">
        <v>1</v>
      </c>
      <c r="H676" s="63" t="s">
        <v>32</v>
      </c>
      <c r="I676" s="63" t="s">
        <v>33</v>
      </c>
      <c r="J676" s="63" t="s">
        <v>23</v>
      </c>
    </row>
    <row r="677" spans="1:10" x14ac:dyDescent="0.2">
      <c r="A677" s="63" t="s">
        <v>812</v>
      </c>
      <c r="B677" s="63" t="s">
        <v>819</v>
      </c>
      <c r="C677" s="63" t="s">
        <v>820</v>
      </c>
      <c r="D677" s="63" t="s">
        <v>34</v>
      </c>
      <c r="E677" s="148">
        <v>40870</v>
      </c>
      <c r="F677" s="148">
        <v>40877</v>
      </c>
      <c r="G677" s="63">
        <v>7</v>
      </c>
      <c r="H677" s="63" t="s">
        <v>32</v>
      </c>
      <c r="I677" s="63" t="s">
        <v>33</v>
      </c>
      <c r="J677" s="63" t="s">
        <v>23</v>
      </c>
    </row>
    <row r="678" spans="1:10" x14ac:dyDescent="0.2">
      <c r="A678" s="63" t="s">
        <v>812</v>
      </c>
      <c r="B678" s="63" t="s">
        <v>825</v>
      </c>
      <c r="C678" s="63" t="s">
        <v>826</v>
      </c>
      <c r="D678" s="63" t="s">
        <v>34</v>
      </c>
      <c r="E678" s="148">
        <v>40604</v>
      </c>
      <c r="F678" s="148">
        <v>40611</v>
      </c>
      <c r="G678" s="63">
        <v>7</v>
      </c>
      <c r="H678" s="63" t="s">
        <v>32</v>
      </c>
      <c r="I678" s="63" t="s">
        <v>1097</v>
      </c>
      <c r="J678" s="63" t="s">
        <v>23</v>
      </c>
    </row>
    <row r="679" spans="1:10" x14ac:dyDescent="0.2">
      <c r="A679" s="63" t="s">
        <v>812</v>
      </c>
      <c r="B679" s="63" t="s">
        <v>825</v>
      </c>
      <c r="C679" s="63" t="s">
        <v>826</v>
      </c>
      <c r="D679" s="63" t="s">
        <v>34</v>
      </c>
      <c r="E679" s="148">
        <v>40626</v>
      </c>
      <c r="F679" s="148">
        <v>40632</v>
      </c>
      <c r="G679" s="63">
        <v>6</v>
      </c>
      <c r="H679" s="63" t="s">
        <v>32</v>
      </c>
      <c r="I679" s="63" t="s">
        <v>1097</v>
      </c>
      <c r="J679" s="63" t="s">
        <v>23</v>
      </c>
    </row>
    <row r="680" spans="1:10" x14ac:dyDescent="0.2">
      <c r="A680" s="63" t="s">
        <v>812</v>
      </c>
      <c r="B680" s="63" t="s">
        <v>825</v>
      </c>
      <c r="C680" s="63" t="s">
        <v>826</v>
      </c>
      <c r="D680" s="63" t="s">
        <v>34</v>
      </c>
      <c r="E680" s="148">
        <v>40653</v>
      </c>
      <c r="F680" s="148">
        <v>40660</v>
      </c>
      <c r="G680" s="63">
        <v>7</v>
      </c>
      <c r="H680" s="63" t="s">
        <v>32</v>
      </c>
      <c r="I680" s="63" t="s">
        <v>1039</v>
      </c>
      <c r="J680" s="63" t="s">
        <v>23</v>
      </c>
    </row>
    <row r="681" spans="1:10" x14ac:dyDescent="0.2">
      <c r="A681" s="63" t="s">
        <v>812</v>
      </c>
      <c r="B681" s="63" t="s">
        <v>825</v>
      </c>
      <c r="C681" s="63" t="s">
        <v>826</v>
      </c>
      <c r="D681" s="63" t="s">
        <v>34</v>
      </c>
      <c r="E681" s="148">
        <v>40681</v>
      </c>
      <c r="F681" s="148">
        <v>40688</v>
      </c>
      <c r="G681" s="63">
        <v>7</v>
      </c>
      <c r="H681" s="63" t="s">
        <v>32</v>
      </c>
      <c r="I681" s="63" t="s">
        <v>33</v>
      </c>
      <c r="J681" s="63" t="s">
        <v>23</v>
      </c>
    </row>
    <row r="682" spans="1:10" x14ac:dyDescent="0.2">
      <c r="A682" s="63" t="s">
        <v>812</v>
      </c>
      <c r="B682" s="63" t="s">
        <v>825</v>
      </c>
      <c r="C682" s="63" t="s">
        <v>826</v>
      </c>
      <c r="D682" s="63" t="s">
        <v>34</v>
      </c>
      <c r="E682" s="148">
        <v>40828</v>
      </c>
      <c r="F682" s="148">
        <v>40843</v>
      </c>
      <c r="G682" s="63">
        <v>15</v>
      </c>
      <c r="H682" s="63" t="s">
        <v>32</v>
      </c>
      <c r="I682" s="63" t="s">
        <v>33</v>
      </c>
      <c r="J682" s="63" t="s">
        <v>23</v>
      </c>
    </row>
    <row r="683" spans="1:10" x14ac:dyDescent="0.2">
      <c r="A683" s="63" t="s">
        <v>812</v>
      </c>
      <c r="B683" s="63" t="s">
        <v>827</v>
      </c>
      <c r="C683" s="63" t="s">
        <v>828</v>
      </c>
      <c r="D683" s="63" t="s">
        <v>34</v>
      </c>
      <c r="E683" s="148">
        <v>40611</v>
      </c>
      <c r="F683" s="148">
        <v>40613</v>
      </c>
      <c r="G683" s="63">
        <v>2</v>
      </c>
      <c r="H683" s="63" t="s">
        <v>32</v>
      </c>
      <c r="I683" s="63" t="s">
        <v>1097</v>
      </c>
      <c r="J683" s="63" t="s">
        <v>23</v>
      </c>
    </row>
    <row r="684" spans="1:10" x14ac:dyDescent="0.2">
      <c r="A684" s="63" t="s">
        <v>812</v>
      </c>
      <c r="B684" s="63" t="s">
        <v>827</v>
      </c>
      <c r="C684" s="63" t="s">
        <v>828</v>
      </c>
      <c r="D684" s="63" t="s">
        <v>34</v>
      </c>
      <c r="E684" s="148">
        <v>40828</v>
      </c>
      <c r="F684" s="148">
        <v>40830</v>
      </c>
      <c r="G684" s="63">
        <v>2</v>
      </c>
      <c r="H684" s="63" t="s">
        <v>32</v>
      </c>
      <c r="I684" s="63" t="s">
        <v>33</v>
      </c>
      <c r="J684" s="63" t="s">
        <v>23</v>
      </c>
    </row>
    <row r="685" spans="1:10" x14ac:dyDescent="0.2">
      <c r="A685" s="63" t="s">
        <v>812</v>
      </c>
      <c r="B685" s="63" t="s">
        <v>827</v>
      </c>
      <c r="C685" s="63" t="s">
        <v>828</v>
      </c>
      <c r="D685" s="63" t="s">
        <v>34</v>
      </c>
      <c r="E685" s="148">
        <v>40842</v>
      </c>
      <c r="F685" s="148">
        <v>40843</v>
      </c>
      <c r="G685" s="63">
        <v>1</v>
      </c>
      <c r="H685" s="63" t="s">
        <v>32</v>
      </c>
      <c r="I685" s="63" t="s">
        <v>1024</v>
      </c>
      <c r="J685" s="63" t="s">
        <v>23</v>
      </c>
    </row>
    <row r="686" spans="1:10" x14ac:dyDescent="0.2">
      <c r="A686" s="63" t="s">
        <v>812</v>
      </c>
      <c r="B686" s="63" t="s">
        <v>827</v>
      </c>
      <c r="C686" s="63" t="s">
        <v>828</v>
      </c>
      <c r="D686" s="63" t="s">
        <v>34</v>
      </c>
      <c r="E686" s="148">
        <v>40849</v>
      </c>
      <c r="F686" s="148">
        <v>40856</v>
      </c>
      <c r="G686" s="63">
        <v>7</v>
      </c>
      <c r="H686" s="63" t="s">
        <v>32</v>
      </c>
      <c r="I686" s="63" t="s">
        <v>33</v>
      </c>
      <c r="J686" s="63" t="s">
        <v>23</v>
      </c>
    </row>
    <row r="687" spans="1:10" x14ac:dyDescent="0.2">
      <c r="A687" s="63" t="s">
        <v>812</v>
      </c>
      <c r="B687" s="63" t="s">
        <v>833</v>
      </c>
      <c r="C687" s="63" t="s">
        <v>834</v>
      </c>
      <c r="D687" s="63" t="s">
        <v>34</v>
      </c>
      <c r="E687" s="148">
        <v>40582</v>
      </c>
      <c r="F687" s="148">
        <v>40585</v>
      </c>
      <c r="G687" s="63">
        <v>3</v>
      </c>
      <c r="H687" s="63" t="s">
        <v>32</v>
      </c>
      <c r="I687" s="63" t="s">
        <v>1097</v>
      </c>
      <c r="J687" s="63" t="s">
        <v>23</v>
      </c>
    </row>
    <row r="688" spans="1:10" x14ac:dyDescent="0.2">
      <c r="A688" s="63" t="s">
        <v>812</v>
      </c>
      <c r="B688" s="63" t="s">
        <v>833</v>
      </c>
      <c r="C688" s="63" t="s">
        <v>834</v>
      </c>
      <c r="D688" s="63" t="s">
        <v>34</v>
      </c>
      <c r="E688" s="148">
        <v>40590</v>
      </c>
      <c r="F688" s="148">
        <v>40613</v>
      </c>
      <c r="G688" s="63">
        <v>23</v>
      </c>
      <c r="H688" s="63" t="s">
        <v>32</v>
      </c>
      <c r="I688" s="63" t="s">
        <v>1126</v>
      </c>
      <c r="J688" s="63" t="s">
        <v>23</v>
      </c>
    </row>
    <row r="689" spans="1:10" x14ac:dyDescent="0.2">
      <c r="A689" s="63" t="s">
        <v>812</v>
      </c>
      <c r="B689" s="63" t="s">
        <v>833</v>
      </c>
      <c r="C689" s="63" t="s">
        <v>834</v>
      </c>
      <c r="D689" s="63" t="s">
        <v>34</v>
      </c>
      <c r="E689" s="148">
        <v>40618</v>
      </c>
      <c r="F689" s="148">
        <v>40620</v>
      </c>
      <c r="G689" s="63">
        <v>2</v>
      </c>
      <c r="H689" s="63" t="s">
        <v>32</v>
      </c>
      <c r="I689" s="63" t="s">
        <v>33</v>
      </c>
      <c r="J689" s="63" t="s">
        <v>23</v>
      </c>
    </row>
    <row r="690" spans="1:10" x14ac:dyDescent="0.2">
      <c r="A690" s="63" t="s">
        <v>812</v>
      </c>
      <c r="B690" s="63" t="s">
        <v>833</v>
      </c>
      <c r="C690" s="63" t="s">
        <v>834</v>
      </c>
      <c r="D690" s="63" t="s">
        <v>34</v>
      </c>
      <c r="E690" s="148">
        <v>40645</v>
      </c>
      <c r="F690" s="148">
        <v>40653</v>
      </c>
      <c r="G690" s="63">
        <v>8</v>
      </c>
      <c r="H690" s="63" t="s">
        <v>32</v>
      </c>
      <c r="I690" s="63" t="s">
        <v>1027</v>
      </c>
      <c r="J690" s="63" t="s">
        <v>23</v>
      </c>
    </row>
    <row r="691" spans="1:10" x14ac:dyDescent="0.2">
      <c r="A691" s="63" t="s">
        <v>812</v>
      </c>
      <c r="B691" s="63" t="s">
        <v>833</v>
      </c>
      <c r="C691" s="63" t="s">
        <v>834</v>
      </c>
      <c r="D691" s="63" t="s">
        <v>34</v>
      </c>
      <c r="E691" s="148">
        <v>40660</v>
      </c>
      <c r="F691" s="148">
        <v>40669</v>
      </c>
      <c r="G691" s="63">
        <v>9</v>
      </c>
      <c r="H691" s="63" t="s">
        <v>32</v>
      </c>
      <c r="I691" s="63" t="s">
        <v>33</v>
      </c>
      <c r="J691" s="63" t="s">
        <v>23</v>
      </c>
    </row>
    <row r="692" spans="1:10" x14ac:dyDescent="0.2">
      <c r="A692" s="63" t="s">
        <v>812</v>
      </c>
      <c r="B692" s="63" t="s">
        <v>833</v>
      </c>
      <c r="C692" s="63" t="s">
        <v>834</v>
      </c>
      <c r="D692" s="63" t="s">
        <v>34</v>
      </c>
      <c r="E692" s="148">
        <v>40681</v>
      </c>
      <c r="F692" s="148">
        <v>40688</v>
      </c>
      <c r="G692" s="63">
        <v>7</v>
      </c>
      <c r="H692" s="63" t="s">
        <v>32</v>
      </c>
      <c r="I692" s="63" t="s">
        <v>1122</v>
      </c>
      <c r="J692" s="63" t="s">
        <v>23</v>
      </c>
    </row>
    <row r="693" spans="1:10" x14ac:dyDescent="0.2">
      <c r="A693" s="63" t="s">
        <v>812</v>
      </c>
      <c r="B693" s="63" t="s">
        <v>833</v>
      </c>
      <c r="C693" s="63" t="s">
        <v>834</v>
      </c>
      <c r="D693" s="63" t="s">
        <v>34</v>
      </c>
      <c r="E693" s="148">
        <v>40702</v>
      </c>
      <c r="F693" s="148">
        <v>40709</v>
      </c>
      <c r="G693" s="63">
        <v>7</v>
      </c>
      <c r="H693" s="63" t="s">
        <v>32</v>
      </c>
      <c r="I693" s="63" t="s">
        <v>1032</v>
      </c>
      <c r="J693" s="63" t="s">
        <v>23</v>
      </c>
    </row>
    <row r="694" spans="1:10" x14ac:dyDescent="0.2">
      <c r="A694" s="63" t="s">
        <v>812</v>
      </c>
      <c r="B694" s="63" t="s">
        <v>833</v>
      </c>
      <c r="C694" s="63" t="s">
        <v>834</v>
      </c>
      <c r="D694" s="63" t="s">
        <v>34</v>
      </c>
      <c r="E694" s="148">
        <v>40744</v>
      </c>
      <c r="F694" s="148">
        <v>40751</v>
      </c>
      <c r="G694" s="63">
        <v>7</v>
      </c>
      <c r="H694" s="63" t="s">
        <v>32</v>
      </c>
      <c r="I694" s="63" t="s">
        <v>1038</v>
      </c>
      <c r="J694" s="63" t="s">
        <v>23</v>
      </c>
    </row>
    <row r="695" spans="1:10" x14ac:dyDescent="0.2">
      <c r="A695" s="63" t="s">
        <v>812</v>
      </c>
      <c r="B695" s="63" t="s">
        <v>833</v>
      </c>
      <c r="C695" s="63" t="s">
        <v>834</v>
      </c>
      <c r="D695" s="63" t="s">
        <v>34</v>
      </c>
      <c r="E695" s="148">
        <v>40842</v>
      </c>
      <c r="F695" s="148">
        <v>40843</v>
      </c>
      <c r="G695" s="63">
        <v>1</v>
      </c>
      <c r="H695" s="63" t="s">
        <v>32</v>
      </c>
      <c r="I695" s="63" t="s">
        <v>33</v>
      </c>
      <c r="J695" s="63" t="s">
        <v>23</v>
      </c>
    </row>
    <row r="696" spans="1:10" x14ac:dyDescent="0.2">
      <c r="A696" s="63" t="s">
        <v>812</v>
      </c>
      <c r="B696" s="63" t="s">
        <v>833</v>
      </c>
      <c r="C696" s="63" t="s">
        <v>834</v>
      </c>
      <c r="D696" s="63" t="s">
        <v>34</v>
      </c>
      <c r="E696" s="148">
        <v>40849</v>
      </c>
      <c r="F696" s="148">
        <v>40862</v>
      </c>
      <c r="G696" s="63">
        <v>13</v>
      </c>
      <c r="H696" s="63" t="s">
        <v>32</v>
      </c>
      <c r="I696" s="63" t="s">
        <v>1032</v>
      </c>
      <c r="J696" s="63" t="s">
        <v>23</v>
      </c>
    </row>
    <row r="697" spans="1:10" ht="18" x14ac:dyDescent="0.2">
      <c r="A697" s="63" t="s">
        <v>812</v>
      </c>
      <c r="B697" s="63" t="s">
        <v>833</v>
      </c>
      <c r="C697" s="63" t="s">
        <v>834</v>
      </c>
      <c r="D697" s="63" t="s">
        <v>34</v>
      </c>
      <c r="E697" s="148">
        <v>40870</v>
      </c>
      <c r="F697" s="148">
        <v>40877</v>
      </c>
      <c r="G697" s="63">
        <v>7</v>
      </c>
      <c r="H697" s="63" t="s">
        <v>32</v>
      </c>
      <c r="I697" s="63" t="s">
        <v>1029</v>
      </c>
      <c r="J697" s="63" t="s">
        <v>23</v>
      </c>
    </row>
    <row r="698" spans="1:10" ht="18" x14ac:dyDescent="0.2">
      <c r="A698" s="63" t="s">
        <v>812</v>
      </c>
      <c r="B698" s="63" t="s">
        <v>833</v>
      </c>
      <c r="C698" s="63" t="s">
        <v>834</v>
      </c>
      <c r="D698" s="63" t="s">
        <v>34</v>
      </c>
      <c r="E698" s="148">
        <v>40891</v>
      </c>
      <c r="F698" s="148">
        <v>40893</v>
      </c>
      <c r="G698" s="63">
        <v>2</v>
      </c>
      <c r="H698" s="63" t="s">
        <v>32</v>
      </c>
      <c r="I698" s="63" t="s">
        <v>1127</v>
      </c>
      <c r="J698" s="63" t="s">
        <v>23</v>
      </c>
    </row>
    <row r="699" spans="1:10" x14ac:dyDescent="0.2">
      <c r="A699" s="63" t="s">
        <v>812</v>
      </c>
      <c r="B699" s="63" t="s">
        <v>835</v>
      </c>
      <c r="C699" s="63" t="s">
        <v>836</v>
      </c>
      <c r="D699" s="63" t="s">
        <v>34</v>
      </c>
      <c r="E699" s="148">
        <v>40626</v>
      </c>
      <c r="F699" s="148">
        <v>40634</v>
      </c>
      <c r="G699" s="63">
        <v>8</v>
      </c>
      <c r="H699" s="63" t="s">
        <v>32</v>
      </c>
      <c r="I699" s="63" t="s">
        <v>1114</v>
      </c>
      <c r="J699" s="63" t="s">
        <v>23</v>
      </c>
    </row>
    <row r="700" spans="1:10" x14ac:dyDescent="0.2">
      <c r="A700" s="63" t="s">
        <v>812</v>
      </c>
      <c r="B700" s="63" t="s">
        <v>835</v>
      </c>
      <c r="C700" s="63" t="s">
        <v>836</v>
      </c>
      <c r="D700" s="63" t="s">
        <v>34</v>
      </c>
      <c r="E700" s="148">
        <v>40842</v>
      </c>
      <c r="F700" s="148">
        <v>40849</v>
      </c>
      <c r="G700" s="63">
        <v>7</v>
      </c>
      <c r="H700" s="63" t="s">
        <v>32</v>
      </c>
      <c r="I700" s="63" t="s">
        <v>33</v>
      </c>
      <c r="J700" s="63" t="s">
        <v>23</v>
      </c>
    </row>
    <row r="701" spans="1:10" ht="18" x14ac:dyDescent="0.2">
      <c r="A701" s="63" t="s">
        <v>812</v>
      </c>
      <c r="B701" s="63" t="s">
        <v>835</v>
      </c>
      <c r="C701" s="63" t="s">
        <v>836</v>
      </c>
      <c r="D701" s="63" t="s">
        <v>34</v>
      </c>
      <c r="E701" s="148">
        <v>40891</v>
      </c>
      <c r="F701" s="148">
        <v>40897</v>
      </c>
      <c r="G701" s="63">
        <v>6</v>
      </c>
      <c r="H701" s="63" t="s">
        <v>32</v>
      </c>
      <c r="I701" s="63" t="s">
        <v>1128</v>
      </c>
      <c r="J701" s="63" t="s">
        <v>23</v>
      </c>
    </row>
    <row r="702" spans="1:10" x14ac:dyDescent="0.2">
      <c r="A702" s="63" t="s">
        <v>812</v>
      </c>
      <c r="B702" s="63" t="s">
        <v>839</v>
      </c>
      <c r="C702" s="63" t="s">
        <v>1091</v>
      </c>
      <c r="D702" s="63" t="s">
        <v>34</v>
      </c>
      <c r="E702" s="148">
        <v>40590</v>
      </c>
      <c r="F702" s="148">
        <v>40598</v>
      </c>
      <c r="G702" s="63">
        <v>8</v>
      </c>
      <c r="H702" s="63" t="s">
        <v>32</v>
      </c>
      <c r="I702" s="63" t="s">
        <v>1114</v>
      </c>
      <c r="J702" s="63" t="s">
        <v>23</v>
      </c>
    </row>
    <row r="703" spans="1:10" x14ac:dyDescent="0.2">
      <c r="A703" s="63" t="s">
        <v>812</v>
      </c>
      <c r="B703" s="63" t="s">
        <v>839</v>
      </c>
      <c r="C703" s="63" t="s">
        <v>1091</v>
      </c>
      <c r="D703" s="63" t="s">
        <v>34</v>
      </c>
      <c r="E703" s="148">
        <v>40731</v>
      </c>
      <c r="F703" s="148">
        <v>40736</v>
      </c>
      <c r="G703" s="63">
        <v>5</v>
      </c>
      <c r="H703" s="63" t="s">
        <v>32</v>
      </c>
      <c r="I703" s="63" t="s">
        <v>33</v>
      </c>
      <c r="J703" s="63" t="s">
        <v>23</v>
      </c>
    </row>
    <row r="704" spans="1:10" x14ac:dyDescent="0.2">
      <c r="A704" s="63" t="s">
        <v>812</v>
      </c>
      <c r="B704" s="63" t="s">
        <v>839</v>
      </c>
      <c r="C704" s="63" t="s">
        <v>1091</v>
      </c>
      <c r="D704" s="63" t="s">
        <v>34</v>
      </c>
      <c r="E704" s="148">
        <v>40744</v>
      </c>
      <c r="F704" s="148">
        <v>40751</v>
      </c>
      <c r="G704" s="63">
        <v>7</v>
      </c>
      <c r="H704" s="63" t="s">
        <v>32</v>
      </c>
      <c r="I704" s="63" t="s">
        <v>1040</v>
      </c>
      <c r="J704" s="63" t="s">
        <v>23</v>
      </c>
    </row>
    <row r="705" spans="1:10" x14ac:dyDescent="0.2">
      <c r="A705" s="63" t="s">
        <v>812</v>
      </c>
      <c r="B705" s="63" t="s">
        <v>839</v>
      </c>
      <c r="C705" s="63" t="s">
        <v>1091</v>
      </c>
      <c r="D705" s="63" t="s">
        <v>34</v>
      </c>
      <c r="E705" s="148">
        <v>40842</v>
      </c>
      <c r="F705" s="148">
        <v>40849</v>
      </c>
      <c r="G705" s="63">
        <v>7</v>
      </c>
      <c r="H705" s="63" t="s">
        <v>32</v>
      </c>
      <c r="I705" s="63" t="s">
        <v>33</v>
      </c>
      <c r="J705" s="63" t="s">
        <v>23</v>
      </c>
    </row>
    <row r="706" spans="1:10" x14ac:dyDescent="0.2">
      <c r="A706" s="63" t="s">
        <v>812</v>
      </c>
      <c r="B706" s="63" t="s">
        <v>839</v>
      </c>
      <c r="C706" s="63" t="s">
        <v>1091</v>
      </c>
      <c r="D706" s="63" t="s">
        <v>34</v>
      </c>
      <c r="E706" s="148">
        <v>40856</v>
      </c>
      <c r="F706" s="148">
        <v>40862</v>
      </c>
      <c r="G706" s="63">
        <v>6</v>
      </c>
      <c r="H706" s="63" t="s">
        <v>32</v>
      </c>
      <c r="I706" s="63" t="s">
        <v>33</v>
      </c>
      <c r="J706" s="63" t="s">
        <v>23</v>
      </c>
    </row>
    <row r="707" spans="1:10" x14ac:dyDescent="0.2">
      <c r="A707" s="63" t="s">
        <v>812</v>
      </c>
      <c r="B707" s="63" t="s">
        <v>839</v>
      </c>
      <c r="C707" s="63" t="s">
        <v>1091</v>
      </c>
      <c r="D707" s="63" t="s">
        <v>34</v>
      </c>
      <c r="E707" s="148">
        <v>40891</v>
      </c>
      <c r="F707" s="148">
        <v>40897</v>
      </c>
      <c r="G707" s="63">
        <v>6</v>
      </c>
      <c r="H707" s="63" t="s">
        <v>32</v>
      </c>
      <c r="I707" s="63" t="s">
        <v>1117</v>
      </c>
      <c r="J707" s="63" t="s">
        <v>23</v>
      </c>
    </row>
    <row r="708" spans="1:10" x14ac:dyDescent="0.2">
      <c r="A708" s="63" t="s">
        <v>812</v>
      </c>
      <c r="B708" s="63" t="s">
        <v>841</v>
      </c>
      <c r="C708" s="63" t="s">
        <v>842</v>
      </c>
      <c r="D708" s="63" t="s">
        <v>34</v>
      </c>
      <c r="E708" s="148">
        <v>40674</v>
      </c>
      <c r="F708" s="148">
        <v>40676</v>
      </c>
      <c r="G708" s="63">
        <v>2</v>
      </c>
      <c r="H708" s="63" t="s">
        <v>32</v>
      </c>
      <c r="I708" s="63" t="s">
        <v>1026</v>
      </c>
      <c r="J708" s="63" t="s">
        <v>23</v>
      </c>
    </row>
    <row r="709" spans="1:10" x14ac:dyDescent="0.2">
      <c r="A709" s="63" t="s">
        <v>812</v>
      </c>
      <c r="B709" s="63" t="s">
        <v>841</v>
      </c>
      <c r="C709" s="63" t="s">
        <v>842</v>
      </c>
      <c r="D709" s="63" t="s">
        <v>34</v>
      </c>
      <c r="E709" s="148">
        <v>40736</v>
      </c>
      <c r="F709" s="148">
        <v>40739</v>
      </c>
      <c r="G709" s="63">
        <v>3</v>
      </c>
      <c r="H709" s="63" t="s">
        <v>32</v>
      </c>
      <c r="I709" s="63" t="s">
        <v>1037</v>
      </c>
      <c r="J709" s="63" t="s">
        <v>23</v>
      </c>
    </row>
    <row r="710" spans="1:10" x14ac:dyDescent="0.2">
      <c r="A710" s="63" t="s">
        <v>812</v>
      </c>
      <c r="B710" s="63" t="s">
        <v>841</v>
      </c>
      <c r="C710" s="63" t="s">
        <v>842</v>
      </c>
      <c r="D710" s="63" t="s">
        <v>34</v>
      </c>
      <c r="E710" s="148">
        <v>40842</v>
      </c>
      <c r="F710" s="148">
        <v>40849</v>
      </c>
      <c r="G710" s="63">
        <v>7</v>
      </c>
      <c r="H710" s="63" t="s">
        <v>32</v>
      </c>
      <c r="I710" s="63" t="s">
        <v>33</v>
      </c>
      <c r="J710" s="63" t="s">
        <v>23</v>
      </c>
    </row>
    <row r="711" spans="1:10" ht="18" x14ac:dyDescent="0.2">
      <c r="A711" s="63" t="s">
        <v>812</v>
      </c>
      <c r="B711" s="63" t="s">
        <v>841</v>
      </c>
      <c r="C711" s="63" t="s">
        <v>842</v>
      </c>
      <c r="D711" s="63" t="s">
        <v>34</v>
      </c>
      <c r="E711" s="148">
        <v>40870</v>
      </c>
      <c r="F711" s="148">
        <v>40877</v>
      </c>
      <c r="G711" s="63">
        <v>7</v>
      </c>
      <c r="H711" s="63" t="s">
        <v>32</v>
      </c>
      <c r="I711" s="63" t="s">
        <v>1035</v>
      </c>
      <c r="J711" s="63" t="s">
        <v>23</v>
      </c>
    </row>
    <row r="712" spans="1:10" ht="18" x14ac:dyDescent="0.2">
      <c r="A712" s="63" t="s">
        <v>812</v>
      </c>
      <c r="B712" s="63" t="s">
        <v>841</v>
      </c>
      <c r="C712" s="63" t="s">
        <v>842</v>
      </c>
      <c r="D712" s="63" t="s">
        <v>34</v>
      </c>
      <c r="E712" s="148">
        <v>40891</v>
      </c>
      <c r="F712" s="148">
        <v>40893</v>
      </c>
      <c r="G712" s="63">
        <v>2</v>
      </c>
      <c r="H712" s="63" t="s">
        <v>32</v>
      </c>
      <c r="I712" s="63" t="s">
        <v>1129</v>
      </c>
      <c r="J712" s="63" t="s">
        <v>23</v>
      </c>
    </row>
    <row r="713" spans="1:10" x14ac:dyDescent="0.2">
      <c r="A713" s="63" t="s">
        <v>812</v>
      </c>
      <c r="B713" s="63" t="s">
        <v>843</v>
      </c>
      <c r="C713" s="63" t="s">
        <v>844</v>
      </c>
      <c r="D713" s="63" t="s">
        <v>34</v>
      </c>
      <c r="E713" s="148">
        <v>40598</v>
      </c>
      <c r="F713" s="148">
        <v>40604</v>
      </c>
      <c r="G713" s="63">
        <v>6</v>
      </c>
      <c r="H713" s="63" t="s">
        <v>32</v>
      </c>
      <c r="I713" s="63" t="s">
        <v>1114</v>
      </c>
      <c r="J713" s="63" t="s">
        <v>23</v>
      </c>
    </row>
    <row r="714" spans="1:10" x14ac:dyDescent="0.2">
      <c r="A714" s="63" t="s">
        <v>812</v>
      </c>
      <c r="B714" s="63" t="s">
        <v>845</v>
      </c>
      <c r="C714" s="63" t="s">
        <v>846</v>
      </c>
      <c r="D714" s="63" t="s">
        <v>34</v>
      </c>
      <c r="E714" s="148">
        <v>40842</v>
      </c>
      <c r="F714" s="148">
        <v>40843</v>
      </c>
      <c r="G714" s="63">
        <v>1</v>
      </c>
      <c r="H714" s="63" t="s">
        <v>32</v>
      </c>
      <c r="I714" s="63" t="s">
        <v>1024</v>
      </c>
      <c r="J714" s="63" t="s">
        <v>23</v>
      </c>
    </row>
    <row r="715" spans="1:10" x14ac:dyDescent="0.2">
      <c r="A715" s="63" t="s">
        <v>812</v>
      </c>
      <c r="B715" s="63" t="s">
        <v>845</v>
      </c>
      <c r="C715" s="63" t="s">
        <v>846</v>
      </c>
      <c r="D715" s="63" t="s">
        <v>34</v>
      </c>
      <c r="E715" s="148">
        <v>40856</v>
      </c>
      <c r="F715" s="148">
        <v>40862</v>
      </c>
      <c r="G715" s="63">
        <v>6</v>
      </c>
      <c r="H715" s="63" t="s">
        <v>32</v>
      </c>
      <c r="I715" s="63" t="s">
        <v>33</v>
      </c>
      <c r="J715" s="63" t="s">
        <v>23</v>
      </c>
    </row>
    <row r="716" spans="1:10" x14ac:dyDescent="0.2">
      <c r="A716" s="63" t="s">
        <v>812</v>
      </c>
      <c r="B716" s="63" t="s">
        <v>849</v>
      </c>
      <c r="C716" s="63" t="s">
        <v>1092</v>
      </c>
      <c r="D716" s="63" t="s">
        <v>34</v>
      </c>
      <c r="E716" s="148">
        <v>40604</v>
      </c>
      <c r="F716" s="148">
        <v>40606</v>
      </c>
      <c r="G716" s="63">
        <v>2</v>
      </c>
      <c r="H716" s="63" t="s">
        <v>32</v>
      </c>
      <c r="I716" s="63" t="s">
        <v>1130</v>
      </c>
      <c r="J716" s="63" t="s">
        <v>23</v>
      </c>
    </row>
    <row r="717" spans="1:10" x14ac:dyDescent="0.2">
      <c r="A717" s="63" t="s">
        <v>812</v>
      </c>
      <c r="B717" s="63" t="s">
        <v>849</v>
      </c>
      <c r="C717" s="63" t="s">
        <v>1092</v>
      </c>
      <c r="D717" s="63" t="s">
        <v>34</v>
      </c>
      <c r="E717" s="148">
        <v>40626</v>
      </c>
      <c r="F717" s="148">
        <v>40632</v>
      </c>
      <c r="G717" s="63">
        <v>6</v>
      </c>
      <c r="H717" s="63" t="s">
        <v>32</v>
      </c>
      <c r="I717" s="63" t="s">
        <v>1097</v>
      </c>
      <c r="J717" s="63" t="s">
        <v>23</v>
      </c>
    </row>
    <row r="718" spans="1:10" x14ac:dyDescent="0.2">
      <c r="A718" s="63" t="s">
        <v>812</v>
      </c>
      <c r="B718" s="63" t="s">
        <v>849</v>
      </c>
      <c r="C718" s="63" t="s">
        <v>1092</v>
      </c>
      <c r="D718" s="63" t="s">
        <v>34</v>
      </c>
      <c r="E718" s="148">
        <v>40681</v>
      </c>
      <c r="F718" s="148">
        <v>40688</v>
      </c>
      <c r="G718" s="63">
        <v>7</v>
      </c>
      <c r="H718" s="63" t="s">
        <v>32</v>
      </c>
      <c r="I718" s="63" t="s">
        <v>33</v>
      </c>
      <c r="J718" s="63" t="s">
        <v>23</v>
      </c>
    </row>
    <row r="719" spans="1:10" x14ac:dyDescent="0.2">
      <c r="A719" s="63" t="s">
        <v>812</v>
      </c>
      <c r="B719" s="63" t="s">
        <v>849</v>
      </c>
      <c r="C719" s="63" t="s">
        <v>1092</v>
      </c>
      <c r="D719" s="63" t="s">
        <v>34</v>
      </c>
      <c r="E719" s="148">
        <v>40702</v>
      </c>
      <c r="F719" s="148">
        <v>40709</v>
      </c>
      <c r="G719" s="63">
        <v>7</v>
      </c>
      <c r="H719" s="63" t="s">
        <v>32</v>
      </c>
      <c r="I719" s="63" t="s">
        <v>33</v>
      </c>
      <c r="J719" s="63" t="s">
        <v>23</v>
      </c>
    </row>
    <row r="720" spans="1:10" x14ac:dyDescent="0.2">
      <c r="A720" s="63" t="s">
        <v>812</v>
      </c>
      <c r="B720" s="63" t="s">
        <v>849</v>
      </c>
      <c r="C720" s="63" t="s">
        <v>1092</v>
      </c>
      <c r="D720" s="63" t="s">
        <v>34</v>
      </c>
      <c r="E720" s="148">
        <v>40842</v>
      </c>
      <c r="F720" s="148">
        <v>40843</v>
      </c>
      <c r="G720" s="63">
        <v>1</v>
      </c>
      <c r="H720" s="63" t="s">
        <v>32</v>
      </c>
      <c r="I720" s="63" t="s">
        <v>1023</v>
      </c>
      <c r="J720" s="63" t="s">
        <v>23</v>
      </c>
    </row>
    <row r="721" spans="1:10" x14ac:dyDescent="0.2">
      <c r="A721" s="63" t="s">
        <v>812</v>
      </c>
      <c r="B721" s="63" t="s">
        <v>849</v>
      </c>
      <c r="C721" s="63" t="s">
        <v>1092</v>
      </c>
      <c r="D721" s="63" t="s">
        <v>34</v>
      </c>
      <c r="E721" s="148">
        <v>40856</v>
      </c>
      <c r="F721" s="148">
        <v>40862</v>
      </c>
      <c r="G721" s="63">
        <v>6</v>
      </c>
      <c r="H721" s="63" t="s">
        <v>32</v>
      </c>
      <c r="I721" s="63" t="s">
        <v>33</v>
      </c>
      <c r="J721" s="63" t="s">
        <v>23</v>
      </c>
    </row>
    <row r="722" spans="1:10" x14ac:dyDescent="0.2">
      <c r="A722" s="63" t="s">
        <v>812</v>
      </c>
      <c r="B722" s="63" t="s">
        <v>849</v>
      </c>
      <c r="C722" s="63" t="s">
        <v>1092</v>
      </c>
      <c r="D722" s="63" t="s">
        <v>34</v>
      </c>
      <c r="E722" s="148">
        <v>40870</v>
      </c>
      <c r="F722" s="148">
        <v>40877</v>
      </c>
      <c r="G722" s="63">
        <v>7</v>
      </c>
      <c r="H722" s="63" t="s">
        <v>32</v>
      </c>
      <c r="I722" s="63" t="s">
        <v>33</v>
      </c>
      <c r="J722" s="63" t="s">
        <v>23</v>
      </c>
    </row>
    <row r="723" spans="1:10" x14ac:dyDescent="0.2">
      <c r="A723" s="63" t="s">
        <v>812</v>
      </c>
      <c r="B723" s="63" t="s">
        <v>853</v>
      </c>
      <c r="C723" s="63" t="s">
        <v>854</v>
      </c>
      <c r="D723" s="63" t="s">
        <v>34</v>
      </c>
      <c r="E723" s="148">
        <v>40626</v>
      </c>
      <c r="F723" s="148">
        <v>40639</v>
      </c>
      <c r="G723" s="63">
        <v>13</v>
      </c>
      <c r="H723" s="63" t="s">
        <v>32</v>
      </c>
      <c r="I723" s="63" t="s">
        <v>1097</v>
      </c>
      <c r="J723" s="63" t="s">
        <v>23</v>
      </c>
    </row>
    <row r="724" spans="1:10" x14ac:dyDescent="0.2">
      <c r="A724" s="63" t="s">
        <v>812</v>
      </c>
      <c r="B724" s="63" t="s">
        <v>853</v>
      </c>
      <c r="C724" s="63" t="s">
        <v>854</v>
      </c>
      <c r="D724" s="63" t="s">
        <v>34</v>
      </c>
      <c r="E724" s="148">
        <v>40667</v>
      </c>
      <c r="F724" s="148">
        <v>40688</v>
      </c>
      <c r="G724" s="63">
        <v>21</v>
      </c>
      <c r="H724" s="63" t="s">
        <v>32</v>
      </c>
      <c r="I724" s="63" t="s">
        <v>33</v>
      </c>
      <c r="J724" s="63" t="s">
        <v>23</v>
      </c>
    </row>
    <row r="725" spans="1:10" x14ac:dyDescent="0.2">
      <c r="A725" s="63" t="s">
        <v>812</v>
      </c>
      <c r="B725" s="63" t="s">
        <v>853</v>
      </c>
      <c r="C725" s="63" t="s">
        <v>854</v>
      </c>
      <c r="D725" s="63" t="s">
        <v>34</v>
      </c>
      <c r="E725" s="148">
        <v>40702</v>
      </c>
      <c r="F725" s="148">
        <v>40709</v>
      </c>
      <c r="G725" s="63">
        <v>7</v>
      </c>
      <c r="H725" s="63" t="s">
        <v>32</v>
      </c>
      <c r="I725" s="63" t="s">
        <v>1023</v>
      </c>
      <c r="J725" s="63" t="s">
        <v>23</v>
      </c>
    </row>
    <row r="726" spans="1:10" x14ac:dyDescent="0.2">
      <c r="A726" s="63" t="s">
        <v>812</v>
      </c>
      <c r="B726" s="63" t="s">
        <v>853</v>
      </c>
      <c r="C726" s="63" t="s">
        <v>854</v>
      </c>
      <c r="D726" s="63" t="s">
        <v>34</v>
      </c>
      <c r="E726" s="148">
        <v>40842</v>
      </c>
      <c r="F726" s="148">
        <v>40849</v>
      </c>
      <c r="G726" s="63">
        <v>7</v>
      </c>
      <c r="H726" s="63" t="s">
        <v>32</v>
      </c>
      <c r="I726" s="63" t="s">
        <v>33</v>
      </c>
      <c r="J726" s="63" t="s">
        <v>23</v>
      </c>
    </row>
    <row r="727" spans="1:10" x14ac:dyDescent="0.2">
      <c r="A727" s="63" t="s">
        <v>812</v>
      </c>
      <c r="B727" s="63" t="s">
        <v>855</v>
      </c>
      <c r="C727" s="63" t="s">
        <v>856</v>
      </c>
      <c r="D727" s="63" t="s">
        <v>34</v>
      </c>
      <c r="E727" s="148">
        <v>40702</v>
      </c>
      <c r="F727" s="148">
        <v>40704</v>
      </c>
      <c r="G727" s="63">
        <v>2</v>
      </c>
      <c r="H727" s="63" t="s">
        <v>32</v>
      </c>
      <c r="I727" s="63" t="s">
        <v>33</v>
      </c>
      <c r="J727" s="63" t="s">
        <v>23</v>
      </c>
    </row>
    <row r="728" spans="1:10" x14ac:dyDescent="0.2">
      <c r="A728" s="63" t="s">
        <v>812</v>
      </c>
      <c r="B728" s="63" t="s">
        <v>855</v>
      </c>
      <c r="C728" s="63" t="s">
        <v>856</v>
      </c>
      <c r="D728" s="63" t="s">
        <v>34</v>
      </c>
      <c r="E728" s="148">
        <v>40842</v>
      </c>
      <c r="F728" s="148">
        <v>40843</v>
      </c>
      <c r="G728" s="63">
        <v>1</v>
      </c>
      <c r="H728" s="63" t="s">
        <v>32</v>
      </c>
      <c r="I728" s="63" t="s">
        <v>33</v>
      </c>
      <c r="J728" s="63" t="s">
        <v>23</v>
      </c>
    </row>
    <row r="729" spans="1:10" x14ac:dyDescent="0.2">
      <c r="A729" s="63" t="s">
        <v>812</v>
      </c>
      <c r="B729" s="63" t="s">
        <v>855</v>
      </c>
      <c r="C729" s="63" t="s">
        <v>856</v>
      </c>
      <c r="D729" s="63" t="s">
        <v>34</v>
      </c>
      <c r="E729" s="148">
        <v>40849</v>
      </c>
      <c r="F729" s="148">
        <v>40856</v>
      </c>
      <c r="G729" s="63">
        <v>7</v>
      </c>
      <c r="H729" s="63" t="s">
        <v>32</v>
      </c>
      <c r="I729" s="63" t="s">
        <v>33</v>
      </c>
      <c r="J729" s="63" t="s">
        <v>23</v>
      </c>
    </row>
    <row r="730" spans="1:10" x14ac:dyDescent="0.2">
      <c r="A730" s="63" t="s">
        <v>812</v>
      </c>
      <c r="B730" s="63" t="s">
        <v>866</v>
      </c>
      <c r="C730" s="63" t="s">
        <v>867</v>
      </c>
      <c r="D730" s="63" t="s">
        <v>34</v>
      </c>
      <c r="E730" s="148">
        <v>40598</v>
      </c>
      <c r="F730" s="148">
        <v>40604</v>
      </c>
      <c r="G730" s="63">
        <v>6</v>
      </c>
      <c r="H730" s="63" t="s">
        <v>32</v>
      </c>
      <c r="I730" s="63" t="s">
        <v>1097</v>
      </c>
      <c r="J730" s="63" t="s">
        <v>23</v>
      </c>
    </row>
    <row r="731" spans="1:10" x14ac:dyDescent="0.2">
      <c r="A731" s="63" t="s">
        <v>812</v>
      </c>
      <c r="B731" s="63" t="s">
        <v>866</v>
      </c>
      <c r="C731" s="63" t="s">
        <v>867</v>
      </c>
      <c r="D731" s="63" t="s">
        <v>34</v>
      </c>
      <c r="E731" s="148">
        <v>40632</v>
      </c>
      <c r="F731" s="148">
        <v>40634</v>
      </c>
      <c r="G731" s="63">
        <v>2</v>
      </c>
      <c r="H731" s="63" t="s">
        <v>32</v>
      </c>
      <c r="I731" s="63" t="s">
        <v>33</v>
      </c>
      <c r="J731" s="63" t="s">
        <v>23</v>
      </c>
    </row>
    <row r="732" spans="1:10" x14ac:dyDescent="0.2">
      <c r="A732" s="63" t="s">
        <v>812</v>
      </c>
      <c r="B732" s="63" t="s">
        <v>866</v>
      </c>
      <c r="C732" s="63" t="s">
        <v>867</v>
      </c>
      <c r="D732" s="63" t="s">
        <v>34</v>
      </c>
      <c r="E732" s="148">
        <v>40676</v>
      </c>
      <c r="F732" s="148">
        <v>40681</v>
      </c>
      <c r="G732" s="63">
        <v>5</v>
      </c>
      <c r="H732" s="63" t="s">
        <v>32</v>
      </c>
      <c r="I732" s="63" t="s">
        <v>33</v>
      </c>
      <c r="J732" s="63" t="s">
        <v>23</v>
      </c>
    </row>
    <row r="733" spans="1:10" x14ac:dyDescent="0.2">
      <c r="A733" s="63" t="s">
        <v>812</v>
      </c>
      <c r="B733" s="63" t="s">
        <v>866</v>
      </c>
      <c r="C733" s="63" t="s">
        <v>867</v>
      </c>
      <c r="D733" s="63" t="s">
        <v>34</v>
      </c>
      <c r="E733" s="148">
        <v>40723</v>
      </c>
      <c r="F733" s="148">
        <v>40725</v>
      </c>
      <c r="G733" s="63">
        <v>2</v>
      </c>
      <c r="H733" s="63" t="s">
        <v>32</v>
      </c>
      <c r="I733" s="63" t="s">
        <v>33</v>
      </c>
      <c r="J733" s="63" t="s">
        <v>23</v>
      </c>
    </row>
    <row r="734" spans="1:10" x14ac:dyDescent="0.2">
      <c r="A734" s="63" t="s">
        <v>812</v>
      </c>
      <c r="B734" s="63" t="s">
        <v>866</v>
      </c>
      <c r="C734" s="63" t="s">
        <v>867</v>
      </c>
      <c r="D734" s="63" t="s">
        <v>34</v>
      </c>
      <c r="E734" s="148">
        <v>40842</v>
      </c>
      <c r="F734" s="148">
        <v>40849</v>
      </c>
      <c r="G734" s="63">
        <v>7</v>
      </c>
      <c r="H734" s="63" t="s">
        <v>32</v>
      </c>
      <c r="I734" s="63" t="s">
        <v>1027</v>
      </c>
      <c r="J734" s="63" t="s">
        <v>23</v>
      </c>
    </row>
    <row r="735" spans="1:10" x14ac:dyDescent="0.2">
      <c r="A735" s="63" t="s">
        <v>812</v>
      </c>
      <c r="B735" s="63" t="s">
        <v>866</v>
      </c>
      <c r="C735" s="63" t="s">
        <v>867</v>
      </c>
      <c r="D735" s="63" t="s">
        <v>34</v>
      </c>
      <c r="E735" s="148">
        <v>40870</v>
      </c>
      <c r="F735" s="148">
        <v>40877</v>
      </c>
      <c r="G735" s="63">
        <v>7</v>
      </c>
      <c r="H735" s="63" t="s">
        <v>32</v>
      </c>
      <c r="I735" s="63" t="s">
        <v>33</v>
      </c>
      <c r="J735" s="63" t="s">
        <v>23</v>
      </c>
    </row>
    <row r="736" spans="1:10" ht="18" x14ac:dyDescent="0.2">
      <c r="A736" s="63" t="s">
        <v>812</v>
      </c>
      <c r="B736" s="63" t="s">
        <v>866</v>
      </c>
      <c r="C736" s="63" t="s">
        <v>867</v>
      </c>
      <c r="D736" s="63" t="s">
        <v>34</v>
      </c>
      <c r="E736" s="148">
        <v>40891</v>
      </c>
      <c r="F736" s="148">
        <v>40897</v>
      </c>
      <c r="G736" s="63">
        <v>6</v>
      </c>
      <c r="H736" s="63" t="s">
        <v>32</v>
      </c>
      <c r="I736" s="63" t="s">
        <v>1131</v>
      </c>
      <c r="J736" s="63" t="s">
        <v>23</v>
      </c>
    </row>
    <row r="737" spans="1:10" x14ac:dyDescent="0.2">
      <c r="A737" s="64" t="s">
        <v>812</v>
      </c>
      <c r="B737" s="64" t="s">
        <v>874</v>
      </c>
      <c r="C737" s="64" t="s">
        <v>875</v>
      </c>
      <c r="D737" s="64" t="s">
        <v>34</v>
      </c>
      <c r="E737" s="147">
        <v>40891</v>
      </c>
      <c r="F737" s="147">
        <v>40893</v>
      </c>
      <c r="G737" s="64">
        <v>2</v>
      </c>
      <c r="H737" s="64" t="s">
        <v>32</v>
      </c>
      <c r="I737" s="64" t="s">
        <v>1097</v>
      </c>
      <c r="J737" s="64" t="s">
        <v>23</v>
      </c>
    </row>
    <row r="738" spans="1:10" x14ac:dyDescent="0.2">
      <c r="A738" s="27"/>
      <c r="B738" s="12">
        <f>SUM(IF(FREQUENCY(MATCH(B662:B737,B662:B737,0),MATCH(B662:B737,B662:B737,0))&gt;0,1))</f>
        <v>15</v>
      </c>
      <c r="C738" s="53"/>
      <c r="D738" s="19">
        <f>COUNTA(D662:D737)</f>
        <v>76</v>
      </c>
      <c r="E738" s="19"/>
      <c r="F738" s="19"/>
      <c r="G738" s="19">
        <f>SUM(G662:G737)</f>
        <v>441</v>
      </c>
      <c r="H738" s="47"/>
      <c r="I738" s="47"/>
      <c r="J738" s="47"/>
    </row>
    <row r="739" spans="1:10" x14ac:dyDescent="0.2">
      <c r="A739" s="27"/>
      <c r="B739" s="12"/>
      <c r="C739" s="53"/>
      <c r="D739" s="19"/>
      <c r="E739" s="19"/>
      <c r="F739" s="19"/>
      <c r="G739" s="19"/>
      <c r="H739" s="47"/>
      <c r="I739" s="47"/>
      <c r="J739" s="47"/>
    </row>
    <row r="740" spans="1:10" x14ac:dyDescent="0.2">
      <c r="A740" s="63" t="s">
        <v>880</v>
      </c>
      <c r="B740" s="63" t="s">
        <v>883</v>
      </c>
      <c r="C740" s="63" t="s">
        <v>884</v>
      </c>
      <c r="D740" s="63" t="s">
        <v>34</v>
      </c>
      <c r="E740" s="148">
        <v>40786</v>
      </c>
      <c r="F740" s="148">
        <v>40788</v>
      </c>
      <c r="G740" s="63">
        <v>2</v>
      </c>
      <c r="H740" s="63" t="s">
        <v>32</v>
      </c>
      <c r="I740" s="63" t="s">
        <v>1023</v>
      </c>
      <c r="J740" s="63" t="s">
        <v>23</v>
      </c>
    </row>
    <row r="741" spans="1:10" x14ac:dyDescent="0.2">
      <c r="A741" s="63" t="s">
        <v>880</v>
      </c>
      <c r="B741" s="63" t="s">
        <v>887</v>
      </c>
      <c r="C741" s="63" t="s">
        <v>888</v>
      </c>
      <c r="D741" s="63" t="s">
        <v>34</v>
      </c>
      <c r="E741" s="148">
        <v>40653</v>
      </c>
      <c r="F741" s="148">
        <v>40661</v>
      </c>
      <c r="G741" s="63">
        <v>8</v>
      </c>
      <c r="H741" s="63" t="s">
        <v>32</v>
      </c>
      <c r="I741" s="63" t="s">
        <v>1027</v>
      </c>
      <c r="J741" s="63" t="s">
        <v>23</v>
      </c>
    </row>
    <row r="742" spans="1:10" x14ac:dyDescent="0.2">
      <c r="A742" s="63" t="s">
        <v>880</v>
      </c>
      <c r="B742" s="63" t="s">
        <v>887</v>
      </c>
      <c r="C742" s="63" t="s">
        <v>888</v>
      </c>
      <c r="D742" s="63" t="s">
        <v>34</v>
      </c>
      <c r="E742" s="148">
        <v>40672</v>
      </c>
      <c r="F742" s="148">
        <v>40676</v>
      </c>
      <c r="G742" s="63">
        <v>4</v>
      </c>
      <c r="H742" s="63" t="s">
        <v>32</v>
      </c>
      <c r="I742" s="63" t="s">
        <v>1040</v>
      </c>
      <c r="J742" s="63" t="s">
        <v>23</v>
      </c>
    </row>
    <row r="743" spans="1:10" x14ac:dyDescent="0.2">
      <c r="A743" s="63" t="s">
        <v>880</v>
      </c>
      <c r="B743" s="63" t="s">
        <v>887</v>
      </c>
      <c r="C743" s="63" t="s">
        <v>888</v>
      </c>
      <c r="D743" s="63" t="s">
        <v>34</v>
      </c>
      <c r="E743" s="148">
        <v>40743</v>
      </c>
      <c r="F743" s="148">
        <v>40835</v>
      </c>
      <c r="G743" s="63">
        <v>92</v>
      </c>
      <c r="H743" s="63" t="s">
        <v>32</v>
      </c>
      <c r="I743" s="63" t="s">
        <v>1026</v>
      </c>
      <c r="J743" s="63" t="s">
        <v>23</v>
      </c>
    </row>
    <row r="744" spans="1:10" x14ac:dyDescent="0.2">
      <c r="A744" s="63" t="s">
        <v>880</v>
      </c>
      <c r="B744" s="63" t="s">
        <v>887</v>
      </c>
      <c r="C744" s="63" t="s">
        <v>888</v>
      </c>
      <c r="D744" s="63" t="s">
        <v>34</v>
      </c>
      <c r="E744" s="148">
        <v>40842</v>
      </c>
      <c r="F744" s="148">
        <v>40856</v>
      </c>
      <c r="G744" s="63">
        <v>14</v>
      </c>
      <c r="H744" s="63" t="s">
        <v>32</v>
      </c>
      <c r="I744" s="63" t="s">
        <v>1026</v>
      </c>
      <c r="J744" s="63" t="s">
        <v>23</v>
      </c>
    </row>
    <row r="745" spans="1:10" x14ac:dyDescent="0.2">
      <c r="A745" s="63" t="s">
        <v>880</v>
      </c>
      <c r="B745" s="63" t="s">
        <v>894</v>
      </c>
      <c r="C745" s="63" t="s">
        <v>895</v>
      </c>
      <c r="D745" s="63" t="s">
        <v>34</v>
      </c>
      <c r="E745" s="148">
        <v>40827</v>
      </c>
      <c r="F745" s="148">
        <v>40848</v>
      </c>
      <c r="G745" s="63">
        <v>21</v>
      </c>
      <c r="H745" s="63" t="s">
        <v>32</v>
      </c>
      <c r="I745" s="63" t="s">
        <v>1022</v>
      </c>
      <c r="J745" s="63" t="s">
        <v>23</v>
      </c>
    </row>
    <row r="746" spans="1:10" x14ac:dyDescent="0.2">
      <c r="A746" s="63" t="s">
        <v>880</v>
      </c>
      <c r="B746" s="63" t="s">
        <v>912</v>
      </c>
      <c r="C746" s="63" t="s">
        <v>913</v>
      </c>
      <c r="D746" s="63" t="s">
        <v>34</v>
      </c>
      <c r="E746" s="148">
        <v>40763</v>
      </c>
      <c r="F746" s="148">
        <v>40765</v>
      </c>
      <c r="G746" s="63">
        <v>2</v>
      </c>
      <c r="H746" s="63" t="s">
        <v>32</v>
      </c>
      <c r="I746" s="63" t="s">
        <v>1039</v>
      </c>
      <c r="J746" s="63" t="s">
        <v>23</v>
      </c>
    </row>
    <row r="747" spans="1:10" x14ac:dyDescent="0.2">
      <c r="A747" s="64" t="s">
        <v>880</v>
      </c>
      <c r="B747" s="64" t="s">
        <v>922</v>
      </c>
      <c r="C747" s="64" t="s">
        <v>923</v>
      </c>
      <c r="D747" s="64" t="s">
        <v>34</v>
      </c>
      <c r="E747" s="136">
        <v>40743</v>
      </c>
      <c r="F747" s="136">
        <v>40745</v>
      </c>
      <c r="G747" s="64">
        <v>2</v>
      </c>
      <c r="H747" s="64" t="s">
        <v>32</v>
      </c>
      <c r="I747" s="64" t="s">
        <v>1038</v>
      </c>
      <c r="J747" s="64" t="s">
        <v>23</v>
      </c>
    </row>
    <row r="748" spans="1:10" x14ac:dyDescent="0.2">
      <c r="A748" s="27"/>
      <c r="B748" s="12">
        <f>SUM(IF(FREQUENCY(MATCH(B740:B747,B740:B747,0),MATCH(B740:B747,B740:B747,0))&gt;0,1))</f>
        <v>5</v>
      </c>
      <c r="C748" s="53"/>
      <c r="D748" s="19">
        <f>COUNTA(D740:D747)</f>
        <v>8</v>
      </c>
      <c r="E748" s="19"/>
      <c r="F748" s="19"/>
      <c r="G748" s="19">
        <f>SUM(G740:G747)</f>
        <v>145</v>
      </c>
      <c r="H748" s="47"/>
      <c r="I748" s="47"/>
      <c r="J748" s="47"/>
    </row>
    <row r="749" spans="1:10" x14ac:dyDescent="0.2">
      <c r="A749" s="27"/>
      <c r="B749" s="12"/>
      <c r="C749" s="53"/>
      <c r="D749" s="19"/>
      <c r="E749" s="19"/>
      <c r="F749" s="19"/>
      <c r="G749" s="19"/>
      <c r="H749" s="47"/>
      <c r="I749" s="47"/>
      <c r="J749" s="47"/>
    </row>
    <row r="750" spans="1:10" x14ac:dyDescent="0.2">
      <c r="A750" s="64" t="s">
        <v>936</v>
      </c>
      <c r="B750" s="64" t="s">
        <v>939</v>
      </c>
      <c r="C750" s="64" t="s">
        <v>940</v>
      </c>
      <c r="D750" s="64" t="s">
        <v>34</v>
      </c>
      <c r="E750" s="136">
        <v>40681</v>
      </c>
      <c r="F750" s="136">
        <v>40696</v>
      </c>
      <c r="G750" s="64">
        <v>15</v>
      </c>
      <c r="H750" s="64" t="s">
        <v>32</v>
      </c>
      <c r="I750" s="64" t="s">
        <v>33</v>
      </c>
      <c r="J750" s="64" t="s">
        <v>23</v>
      </c>
    </row>
    <row r="751" spans="1:10" x14ac:dyDescent="0.2">
      <c r="A751" s="27"/>
      <c r="B751" s="12">
        <f>SUM(IF(FREQUENCY(MATCH(B750:B750,B750:B750,0),MATCH(B750:B750,B750:B750,0))&gt;0,1))</f>
        <v>1</v>
      </c>
      <c r="C751" s="53"/>
      <c r="D751" s="19">
        <f>COUNTA(D750:D750)</f>
        <v>1</v>
      </c>
      <c r="E751" s="19"/>
      <c r="F751" s="19"/>
      <c r="G751" s="19">
        <f>SUM(G750:G750)</f>
        <v>15</v>
      </c>
      <c r="H751" s="47"/>
      <c r="I751" s="47"/>
      <c r="J751" s="47"/>
    </row>
    <row r="752" spans="1:10" x14ac:dyDescent="0.2">
      <c r="A752" s="27"/>
      <c r="B752" s="12"/>
      <c r="C752" s="53"/>
      <c r="D752" s="19"/>
      <c r="E752" s="19"/>
      <c r="F752" s="19"/>
      <c r="G752" s="19"/>
      <c r="H752" s="47"/>
      <c r="I752" s="47"/>
      <c r="J752" s="47"/>
    </row>
    <row r="753" spans="1:10" x14ac:dyDescent="0.2">
      <c r="A753" s="63" t="s">
        <v>951</v>
      </c>
      <c r="B753" s="63" t="s">
        <v>952</v>
      </c>
      <c r="C753" s="63" t="s">
        <v>953</v>
      </c>
      <c r="D753" s="63" t="s">
        <v>34</v>
      </c>
      <c r="E753" s="65">
        <v>40814</v>
      </c>
      <c r="F753" s="65">
        <v>40814</v>
      </c>
      <c r="G753" s="63">
        <v>1</v>
      </c>
      <c r="H753" s="63" t="s">
        <v>32</v>
      </c>
      <c r="I753" s="63" t="s">
        <v>1040</v>
      </c>
      <c r="J753" s="63" t="s">
        <v>23</v>
      </c>
    </row>
    <row r="754" spans="1:10" x14ac:dyDescent="0.2">
      <c r="A754" s="63" t="s">
        <v>951</v>
      </c>
      <c r="B754" s="63" t="s">
        <v>960</v>
      </c>
      <c r="C754" s="63" t="s">
        <v>961</v>
      </c>
      <c r="D754" s="63" t="s">
        <v>34</v>
      </c>
      <c r="E754" s="65">
        <v>40639</v>
      </c>
      <c r="F754" s="65">
        <v>40640</v>
      </c>
      <c r="G754" s="63">
        <v>1</v>
      </c>
      <c r="H754" s="63" t="s">
        <v>32</v>
      </c>
      <c r="I754" s="63" t="s">
        <v>33</v>
      </c>
      <c r="J754" s="63" t="s">
        <v>23</v>
      </c>
    </row>
    <row r="755" spans="1:10" x14ac:dyDescent="0.2">
      <c r="A755" s="63" t="s">
        <v>951</v>
      </c>
      <c r="B755" s="63" t="s">
        <v>960</v>
      </c>
      <c r="C755" s="63" t="s">
        <v>961</v>
      </c>
      <c r="D755" s="63" t="s">
        <v>34</v>
      </c>
      <c r="E755" s="65">
        <v>40730</v>
      </c>
      <c r="F755" s="65">
        <v>40737</v>
      </c>
      <c r="G755" s="63">
        <v>7</v>
      </c>
      <c r="H755" s="63" t="s">
        <v>32</v>
      </c>
      <c r="I755" s="63" t="s">
        <v>33</v>
      </c>
      <c r="J755" s="63" t="s">
        <v>23</v>
      </c>
    </row>
    <row r="756" spans="1:10" x14ac:dyDescent="0.2">
      <c r="A756" s="63" t="s">
        <v>951</v>
      </c>
      <c r="B756" s="63" t="s">
        <v>960</v>
      </c>
      <c r="C756" s="63" t="s">
        <v>961</v>
      </c>
      <c r="D756" s="63" t="s">
        <v>34</v>
      </c>
      <c r="E756" s="65">
        <v>40772</v>
      </c>
      <c r="F756" s="65">
        <v>40773</v>
      </c>
      <c r="G756" s="63">
        <v>1</v>
      </c>
      <c r="H756" s="63" t="s">
        <v>32</v>
      </c>
      <c r="I756" s="63" t="s">
        <v>1098</v>
      </c>
      <c r="J756" s="63" t="s">
        <v>23</v>
      </c>
    </row>
    <row r="757" spans="1:10" x14ac:dyDescent="0.2">
      <c r="A757" s="63" t="s">
        <v>951</v>
      </c>
      <c r="B757" s="63" t="s">
        <v>960</v>
      </c>
      <c r="C757" s="63" t="s">
        <v>961</v>
      </c>
      <c r="D757" s="63" t="s">
        <v>34</v>
      </c>
      <c r="E757" s="65">
        <v>40828</v>
      </c>
      <c r="F757" s="65">
        <v>40829</v>
      </c>
      <c r="G757" s="63">
        <v>1</v>
      </c>
      <c r="H757" s="63" t="s">
        <v>32</v>
      </c>
      <c r="I757" s="63" t="s">
        <v>1037</v>
      </c>
      <c r="J757" s="63" t="s">
        <v>23</v>
      </c>
    </row>
    <row r="758" spans="1:10" ht="18" x14ac:dyDescent="0.2">
      <c r="A758" s="63" t="s">
        <v>951</v>
      </c>
      <c r="B758" s="63" t="s">
        <v>960</v>
      </c>
      <c r="C758" s="63" t="s">
        <v>961</v>
      </c>
      <c r="D758" s="63" t="s">
        <v>34</v>
      </c>
      <c r="E758" s="65">
        <v>40855</v>
      </c>
      <c r="F758" s="65">
        <v>40862</v>
      </c>
      <c r="G758" s="63">
        <v>7</v>
      </c>
      <c r="H758" s="63" t="s">
        <v>32</v>
      </c>
      <c r="I758" s="63" t="s">
        <v>1101</v>
      </c>
      <c r="J758" s="63" t="s">
        <v>23</v>
      </c>
    </row>
    <row r="759" spans="1:10" x14ac:dyDescent="0.2">
      <c r="A759" s="63" t="s">
        <v>951</v>
      </c>
      <c r="B759" s="63" t="s">
        <v>980</v>
      </c>
      <c r="C759" s="63" t="s">
        <v>981</v>
      </c>
      <c r="D759" s="63" t="s">
        <v>34</v>
      </c>
      <c r="E759" s="65">
        <v>40814</v>
      </c>
      <c r="F759" s="65">
        <v>40816</v>
      </c>
      <c r="G759" s="63">
        <v>2</v>
      </c>
      <c r="H759" s="63" t="s">
        <v>32</v>
      </c>
      <c r="I759" s="63" t="s">
        <v>33</v>
      </c>
      <c r="J759" s="63" t="s">
        <v>23</v>
      </c>
    </row>
    <row r="760" spans="1:10" x14ac:dyDescent="0.2">
      <c r="A760" s="63" t="s">
        <v>951</v>
      </c>
      <c r="B760" s="63" t="s">
        <v>980</v>
      </c>
      <c r="C760" s="63" t="s">
        <v>981</v>
      </c>
      <c r="D760" s="63" t="s">
        <v>34</v>
      </c>
      <c r="E760" s="65">
        <v>40897</v>
      </c>
      <c r="F760" s="65">
        <v>40904</v>
      </c>
      <c r="G760" s="63">
        <v>7</v>
      </c>
      <c r="H760" s="63" t="s">
        <v>32</v>
      </c>
      <c r="I760" s="63" t="s">
        <v>33</v>
      </c>
      <c r="J760" s="63" t="s">
        <v>23</v>
      </c>
    </row>
    <row r="761" spans="1:10" x14ac:dyDescent="0.2">
      <c r="A761" s="63" t="s">
        <v>951</v>
      </c>
      <c r="B761" s="63" t="s">
        <v>984</v>
      </c>
      <c r="C761" s="63" t="s">
        <v>985</v>
      </c>
      <c r="D761" s="63" t="s">
        <v>34</v>
      </c>
      <c r="E761" s="65">
        <v>40800</v>
      </c>
      <c r="F761" s="65">
        <v>40801</v>
      </c>
      <c r="G761" s="63">
        <v>1</v>
      </c>
      <c r="H761" s="63" t="s">
        <v>32</v>
      </c>
      <c r="I761" s="63" t="s">
        <v>33</v>
      </c>
      <c r="J761" s="63" t="s">
        <v>23</v>
      </c>
    </row>
    <row r="762" spans="1:10" x14ac:dyDescent="0.2">
      <c r="A762" s="63" t="s">
        <v>951</v>
      </c>
      <c r="B762" s="63" t="s">
        <v>986</v>
      </c>
      <c r="C762" s="63" t="s">
        <v>987</v>
      </c>
      <c r="D762" s="63" t="s">
        <v>34</v>
      </c>
      <c r="E762" s="65">
        <v>40841</v>
      </c>
      <c r="F762" s="65">
        <v>40842</v>
      </c>
      <c r="G762" s="63">
        <v>1</v>
      </c>
      <c r="H762" s="63" t="s">
        <v>32</v>
      </c>
      <c r="I762" s="63" t="s">
        <v>33</v>
      </c>
      <c r="J762" s="63" t="s">
        <v>23</v>
      </c>
    </row>
    <row r="763" spans="1:10" x14ac:dyDescent="0.2">
      <c r="A763" s="63" t="s">
        <v>951</v>
      </c>
      <c r="B763" s="63" t="s">
        <v>990</v>
      </c>
      <c r="C763" s="63" t="s">
        <v>991</v>
      </c>
      <c r="D763" s="63" t="s">
        <v>34</v>
      </c>
      <c r="E763" s="65">
        <v>40793</v>
      </c>
      <c r="F763" s="65">
        <v>40800</v>
      </c>
      <c r="G763" s="63">
        <v>7</v>
      </c>
      <c r="H763" s="63" t="s">
        <v>32</v>
      </c>
      <c r="I763" s="63" t="s">
        <v>33</v>
      </c>
      <c r="J763" s="63" t="s">
        <v>23</v>
      </c>
    </row>
    <row r="764" spans="1:10" x14ac:dyDescent="0.2">
      <c r="A764" s="63" t="s">
        <v>951</v>
      </c>
      <c r="B764" s="63" t="s">
        <v>992</v>
      </c>
      <c r="C764" s="63" t="s">
        <v>993</v>
      </c>
      <c r="D764" s="63" t="s">
        <v>34</v>
      </c>
      <c r="E764" s="65">
        <v>40905</v>
      </c>
      <c r="F764" s="65">
        <v>40908</v>
      </c>
      <c r="G764" s="63">
        <v>3</v>
      </c>
      <c r="H764" s="63" t="s">
        <v>32</v>
      </c>
      <c r="I764" s="63" t="s">
        <v>1026</v>
      </c>
      <c r="J764" s="63" t="s">
        <v>23</v>
      </c>
    </row>
    <row r="765" spans="1:10" x14ac:dyDescent="0.2">
      <c r="A765" s="63" t="s">
        <v>951</v>
      </c>
      <c r="B765" s="63" t="s">
        <v>994</v>
      </c>
      <c r="C765" s="63" t="s">
        <v>869</v>
      </c>
      <c r="D765" s="63" t="s">
        <v>34</v>
      </c>
      <c r="E765" s="65">
        <v>40771</v>
      </c>
      <c r="F765" s="65">
        <v>40772</v>
      </c>
      <c r="G765" s="63">
        <v>1</v>
      </c>
      <c r="H765" s="63" t="s">
        <v>32</v>
      </c>
      <c r="I765" s="63" t="s">
        <v>33</v>
      </c>
      <c r="J765" s="63" t="s">
        <v>23</v>
      </c>
    </row>
    <row r="766" spans="1:10" x14ac:dyDescent="0.2">
      <c r="A766" s="63" t="s">
        <v>951</v>
      </c>
      <c r="B766" s="63" t="s">
        <v>994</v>
      </c>
      <c r="C766" s="63" t="s">
        <v>869</v>
      </c>
      <c r="D766" s="63" t="s">
        <v>34</v>
      </c>
      <c r="E766" s="65">
        <v>40785</v>
      </c>
      <c r="F766" s="65">
        <v>40786</v>
      </c>
      <c r="G766" s="63">
        <v>1</v>
      </c>
      <c r="H766" s="63" t="s">
        <v>32</v>
      </c>
      <c r="I766" s="63" t="s">
        <v>1026</v>
      </c>
      <c r="J766" s="63" t="s">
        <v>23</v>
      </c>
    </row>
    <row r="767" spans="1:10" x14ac:dyDescent="0.2">
      <c r="A767" s="63" t="s">
        <v>951</v>
      </c>
      <c r="B767" s="63" t="s">
        <v>999</v>
      </c>
      <c r="C767" s="63" t="s">
        <v>1000</v>
      </c>
      <c r="D767" s="63" t="s">
        <v>34</v>
      </c>
      <c r="E767" s="65">
        <v>40813</v>
      </c>
      <c r="F767" s="65">
        <v>40814</v>
      </c>
      <c r="G767" s="63">
        <v>1</v>
      </c>
      <c r="H767" s="63" t="s">
        <v>32</v>
      </c>
      <c r="I767" s="63" t="s">
        <v>33</v>
      </c>
      <c r="J767" s="63" t="s">
        <v>23</v>
      </c>
    </row>
    <row r="768" spans="1:10" x14ac:dyDescent="0.2">
      <c r="A768" s="63" t="s">
        <v>951</v>
      </c>
      <c r="B768" s="63" t="s">
        <v>1003</v>
      </c>
      <c r="C768" s="63" t="s">
        <v>1004</v>
      </c>
      <c r="D768" s="63" t="s">
        <v>34</v>
      </c>
      <c r="E768" s="65">
        <v>40793</v>
      </c>
      <c r="F768" s="65">
        <v>40800</v>
      </c>
      <c r="G768" s="63">
        <v>7</v>
      </c>
      <c r="H768" s="63" t="s">
        <v>32</v>
      </c>
      <c r="I768" s="63" t="s">
        <v>33</v>
      </c>
      <c r="J768" s="63" t="s">
        <v>23</v>
      </c>
    </row>
    <row r="769" spans="1:10" x14ac:dyDescent="0.2">
      <c r="A769" s="63" t="s">
        <v>951</v>
      </c>
      <c r="B769" s="63" t="s">
        <v>1003</v>
      </c>
      <c r="C769" s="63" t="s">
        <v>1004</v>
      </c>
      <c r="D769" s="63" t="s">
        <v>34</v>
      </c>
      <c r="E769" s="65">
        <v>40814</v>
      </c>
      <c r="F769" s="65">
        <v>40816</v>
      </c>
      <c r="G769" s="63">
        <v>2</v>
      </c>
      <c r="H769" s="63" t="s">
        <v>32</v>
      </c>
      <c r="I769" s="63" t="s">
        <v>33</v>
      </c>
      <c r="J769" s="63" t="s">
        <v>23</v>
      </c>
    </row>
    <row r="770" spans="1:10" x14ac:dyDescent="0.2">
      <c r="A770" s="63" t="s">
        <v>951</v>
      </c>
      <c r="B770" s="63" t="s">
        <v>1003</v>
      </c>
      <c r="C770" s="63" t="s">
        <v>1004</v>
      </c>
      <c r="D770" s="63" t="s">
        <v>34</v>
      </c>
      <c r="E770" s="65">
        <v>40842</v>
      </c>
      <c r="F770" s="65">
        <v>40843</v>
      </c>
      <c r="G770" s="63">
        <v>1</v>
      </c>
      <c r="H770" s="63" t="s">
        <v>32</v>
      </c>
      <c r="I770" s="63" t="s">
        <v>33</v>
      </c>
      <c r="J770" s="63" t="s">
        <v>23</v>
      </c>
    </row>
    <row r="771" spans="1:10" x14ac:dyDescent="0.2">
      <c r="A771" s="64" t="s">
        <v>951</v>
      </c>
      <c r="B771" s="64" t="s">
        <v>1013</v>
      </c>
      <c r="C771" s="64" t="s">
        <v>1014</v>
      </c>
      <c r="D771" s="64" t="s">
        <v>34</v>
      </c>
      <c r="E771" s="136">
        <v>40827</v>
      </c>
      <c r="F771" s="136">
        <v>40828</v>
      </c>
      <c r="G771" s="64">
        <v>1</v>
      </c>
      <c r="H771" s="64" t="s">
        <v>32</v>
      </c>
      <c r="I771" s="64" t="s">
        <v>1040</v>
      </c>
      <c r="J771" s="64" t="s">
        <v>23</v>
      </c>
    </row>
    <row r="772" spans="1:10" x14ac:dyDescent="0.2">
      <c r="A772" s="27"/>
      <c r="B772" s="12">
        <f>SUM(IF(FREQUENCY(MATCH(B753:B771,B753:B771,0),MATCH(B753:B771,B753:B771,0))&gt;0,1))</f>
        <v>11</v>
      </c>
      <c r="C772" s="53"/>
      <c r="D772" s="19">
        <f>COUNTA(D753:D771)</f>
        <v>19</v>
      </c>
      <c r="E772" s="19"/>
      <c r="F772" s="19"/>
      <c r="G772" s="19">
        <f>SUM(G753:G771)</f>
        <v>53</v>
      </c>
      <c r="H772" s="47"/>
      <c r="I772" s="47"/>
      <c r="J772" s="47"/>
    </row>
    <row r="773" spans="1:10" x14ac:dyDescent="0.2">
      <c r="A773" s="27"/>
      <c r="B773" s="12"/>
      <c r="C773" s="53"/>
      <c r="D773" s="19"/>
      <c r="E773" s="19"/>
      <c r="F773" s="19"/>
      <c r="G773" s="19"/>
      <c r="H773" s="47"/>
      <c r="I773" s="47"/>
      <c r="J773" s="47"/>
    </row>
    <row r="774" spans="1:10" x14ac:dyDescent="0.2">
      <c r="A774" s="27"/>
      <c r="B774" s="12"/>
      <c r="C774" s="53"/>
      <c r="D774" s="19"/>
      <c r="E774" s="19"/>
      <c r="F774" s="19"/>
      <c r="G774" s="19"/>
      <c r="H774" s="47"/>
      <c r="I774" s="47"/>
      <c r="J774" s="47"/>
    </row>
    <row r="775" spans="1:10" x14ac:dyDescent="0.2">
      <c r="A775" s="27"/>
      <c r="C775" s="203" t="s">
        <v>1134</v>
      </c>
      <c r="D775" s="192"/>
      <c r="E775" s="192"/>
      <c r="F775" s="19"/>
      <c r="G775" s="19"/>
      <c r="H775" s="47"/>
      <c r="I775" s="47"/>
      <c r="J775" s="47"/>
    </row>
    <row r="776" spans="1:10" x14ac:dyDescent="0.2">
      <c r="A776" s="27"/>
      <c r="B776" s="200"/>
      <c r="C776" s="102" t="s">
        <v>135</v>
      </c>
      <c r="D776" s="81">
        <f>SUM(B7+B13+B31+B263+B311+B321+B482+B533+B564+B583+B660+B738+B748+B751+B772)</f>
        <v>147</v>
      </c>
      <c r="E776" s="192"/>
      <c r="F776" s="19"/>
      <c r="G776" s="19"/>
      <c r="H776" s="47"/>
      <c r="I776" s="47"/>
      <c r="J776" s="47"/>
    </row>
    <row r="777" spans="1:10" x14ac:dyDescent="0.2">
      <c r="A777" s="27"/>
      <c r="B777" s="200"/>
      <c r="C777" s="102" t="s">
        <v>136</v>
      </c>
      <c r="D777" s="81">
        <f>SUM(D7+D13+D31+D263+D311+D321+D482+D533+D564+D583+D660+D738+D748+D751+D772)</f>
        <v>742</v>
      </c>
      <c r="E777" s="192"/>
      <c r="F777" s="19"/>
      <c r="G777" s="19"/>
      <c r="H777" s="47"/>
      <c r="I777" s="47"/>
      <c r="J777" s="47"/>
    </row>
    <row r="778" spans="1:10" x14ac:dyDescent="0.2">
      <c r="A778" s="27"/>
      <c r="B778" s="200"/>
      <c r="C778" s="102" t="s">
        <v>137</v>
      </c>
      <c r="D778" s="201">
        <f>G7+G13+G31+G263+G311+G321+G482+G533+G564+G583+G660+G738+G748+G751+G772</f>
        <v>4545</v>
      </c>
      <c r="E778" s="192"/>
      <c r="F778" s="19"/>
      <c r="G778" s="19"/>
      <c r="H778" s="47"/>
      <c r="I778" s="47"/>
      <c r="J778" s="47"/>
    </row>
    <row r="779" spans="1:10" x14ac:dyDescent="0.2">
      <c r="A779" s="27"/>
      <c r="B779" s="200"/>
      <c r="C779" s="199"/>
      <c r="D779" s="192"/>
      <c r="E779" s="192"/>
      <c r="F779" s="19"/>
      <c r="G779" s="19"/>
      <c r="H779" s="47"/>
      <c r="I779" s="47"/>
      <c r="J779" s="47"/>
    </row>
    <row r="780" spans="1:10" x14ac:dyDescent="0.2">
      <c r="A780" s="27"/>
      <c r="B780" s="202"/>
      <c r="C780" s="203" t="s">
        <v>116</v>
      </c>
      <c r="D780" s="192"/>
      <c r="E780" s="192"/>
      <c r="F780" s="19"/>
      <c r="G780" s="19"/>
      <c r="H780" s="47"/>
      <c r="I780" s="47"/>
      <c r="J780" s="47"/>
    </row>
    <row r="781" spans="1:10" x14ac:dyDescent="0.2">
      <c r="A781" s="27"/>
      <c r="B781" s="200"/>
      <c r="C781" s="88"/>
      <c r="D781" s="96" t="s">
        <v>101</v>
      </c>
      <c r="E781" s="96" t="s">
        <v>102</v>
      </c>
      <c r="F781" s="19"/>
      <c r="G781" s="19"/>
      <c r="H781" s="47"/>
      <c r="I781" s="47"/>
      <c r="J781" s="47"/>
    </row>
    <row r="782" spans="1:10" x14ac:dyDescent="0.2">
      <c r="A782" s="72"/>
      <c r="B782" s="202"/>
      <c r="C782" s="204" t="s">
        <v>132</v>
      </c>
      <c r="D782" s="88"/>
      <c r="E782" s="88"/>
      <c r="F782" s="26"/>
      <c r="G782" s="73"/>
      <c r="H782" s="47"/>
      <c r="I782" s="47"/>
      <c r="J782" s="47"/>
    </row>
    <row r="783" spans="1:10" x14ac:dyDescent="0.2">
      <c r="A783" s="23"/>
      <c r="B783" s="205"/>
      <c r="C783" s="215" t="s">
        <v>98</v>
      </c>
      <c r="D783" s="196">
        <f>COUNTIF(H2:H771, "*ELEV_BACT*")</f>
        <v>693</v>
      </c>
      <c r="E783" s="193">
        <f>D783/D787</f>
        <v>1</v>
      </c>
      <c r="F783" s="47"/>
      <c r="G783" s="170"/>
      <c r="H783" s="47"/>
      <c r="I783" s="47"/>
      <c r="J783" s="47"/>
    </row>
    <row r="784" spans="1:10" x14ac:dyDescent="0.2">
      <c r="A784" s="23"/>
      <c r="B784" s="205"/>
      <c r="C784" s="215" t="s">
        <v>1061</v>
      </c>
      <c r="D784" s="196">
        <f>COUNTIF(H2:H771, "*SEWAGE*")</f>
        <v>0</v>
      </c>
      <c r="E784" s="193">
        <f>D784/D787</f>
        <v>0</v>
      </c>
      <c r="F784" s="47"/>
      <c r="G784" s="170"/>
      <c r="H784" s="47"/>
      <c r="I784" s="47"/>
      <c r="J784" s="47"/>
    </row>
    <row r="785" spans="1:10" x14ac:dyDescent="0.2">
      <c r="A785" s="23"/>
      <c r="B785" s="205"/>
      <c r="C785" s="215" t="s">
        <v>117</v>
      </c>
      <c r="D785" s="196">
        <f>COUNTIF(H2:H771, "*OTHER*")</f>
        <v>0</v>
      </c>
      <c r="E785" s="193">
        <f>D785/D787</f>
        <v>0</v>
      </c>
      <c r="F785" s="47"/>
      <c r="G785" s="170"/>
      <c r="H785" s="47"/>
      <c r="I785" s="47"/>
      <c r="J785" s="47"/>
    </row>
    <row r="786" spans="1:10" x14ac:dyDescent="0.2">
      <c r="A786" s="23"/>
      <c r="B786" s="205"/>
      <c r="C786" s="206" t="s">
        <v>99</v>
      </c>
      <c r="D786" s="207">
        <f>COUNTIF(H2:H771, "*RAINFALL*")</f>
        <v>0</v>
      </c>
      <c r="E786" s="194">
        <f>D786/D787</f>
        <v>0</v>
      </c>
      <c r="F786" s="47"/>
      <c r="G786" s="170"/>
      <c r="H786" s="47"/>
      <c r="I786" s="19"/>
      <c r="J786" s="19"/>
    </row>
    <row r="787" spans="1:10" x14ac:dyDescent="0.2">
      <c r="B787" s="202"/>
      <c r="C787" s="208"/>
      <c r="D787" s="209">
        <f>SUM(D783:D786)</f>
        <v>693</v>
      </c>
      <c r="E787" s="193">
        <f>SUM(E783:E786)</f>
        <v>1</v>
      </c>
      <c r="F787" s="47"/>
      <c r="H787" s="210"/>
      <c r="I787" s="47"/>
      <c r="J787" s="47"/>
    </row>
    <row r="788" spans="1:10" x14ac:dyDescent="0.2">
      <c r="B788" s="202"/>
      <c r="C788" s="204" t="s">
        <v>133</v>
      </c>
      <c r="D788" s="88"/>
      <c r="E788" s="196"/>
      <c r="G788" s="198"/>
      <c r="H788" s="211"/>
      <c r="I788" s="48"/>
      <c r="J788" s="173"/>
    </row>
    <row r="789" spans="1:10" x14ac:dyDescent="0.2">
      <c r="B789" s="202"/>
      <c r="C789" s="215" t="s">
        <v>100</v>
      </c>
      <c r="D789" s="196">
        <f>COUNTIF(I2:I771, "*ENTERO*")</f>
        <v>519</v>
      </c>
      <c r="E789" s="193">
        <f>D789/D794</f>
        <v>0.52371342078708372</v>
      </c>
      <c r="H789" s="212"/>
      <c r="I789" s="48"/>
      <c r="J789" s="173"/>
    </row>
    <row r="790" spans="1:10" x14ac:dyDescent="0.2">
      <c r="B790" s="202"/>
      <c r="C790" s="215" t="s">
        <v>1058</v>
      </c>
      <c r="D790" s="196">
        <f>COUNTIF(I2:I771, "*FECAL_COL*")</f>
        <v>273</v>
      </c>
      <c r="E790" s="193">
        <f>D790/D794</f>
        <v>0.27547931382441976</v>
      </c>
      <c r="H790" s="212"/>
      <c r="I790" s="48"/>
      <c r="J790" s="173"/>
    </row>
    <row r="791" spans="1:10" x14ac:dyDescent="0.2">
      <c r="B791" s="202"/>
      <c r="C791" s="215" t="s">
        <v>1059</v>
      </c>
      <c r="D791" s="196">
        <f>COUNTIF(I2:I771, "*TOTAL_COL*")</f>
        <v>96</v>
      </c>
      <c r="E791" s="193">
        <f>D791/D794</f>
        <v>9.687184661957618E-2</v>
      </c>
      <c r="H791" s="212"/>
      <c r="I791" s="48"/>
      <c r="J791" s="173"/>
    </row>
    <row r="792" spans="1:10" x14ac:dyDescent="0.2">
      <c r="B792" s="202"/>
      <c r="C792" s="215" t="s">
        <v>1060</v>
      </c>
      <c r="D792" s="196">
        <f>COUNTIF(I2:I771, "*RATIO*")</f>
        <v>103</v>
      </c>
      <c r="E792" s="193">
        <f>D792/D794</f>
        <v>0.10393541876892028</v>
      </c>
      <c r="H792" s="212"/>
      <c r="I792" s="48"/>
      <c r="J792" s="173"/>
    </row>
    <row r="793" spans="1:10" x14ac:dyDescent="0.2">
      <c r="B793" s="202"/>
      <c r="C793" s="215" t="s">
        <v>117</v>
      </c>
      <c r="D793" s="207">
        <f>COUNTIF(I2:I771, "*OTHER*")</f>
        <v>0</v>
      </c>
      <c r="E793" s="194">
        <f>D793/D794</f>
        <v>0</v>
      </c>
      <c r="H793" s="212"/>
      <c r="I793" s="48"/>
      <c r="J793" s="173"/>
    </row>
    <row r="794" spans="1:10" x14ac:dyDescent="0.2">
      <c r="B794" s="202"/>
      <c r="C794" s="208"/>
      <c r="D794" s="209">
        <f>SUM(D789:D793)</f>
        <v>991</v>
      </c>
      <c r="E794" s="193">
        <f>SUM(E789:E793)</f>
        <v>1</v>
      </c>
      <c r="H794" s="210"/>
      <c r="I794" s="47"/>
      <c r="J794" s="48"/>
    </row>
    <row r="795" spans="1:10" x14ac:dyDescent="0.2">
      <c r="B795" s="202"/>
      <c r="C795" s="204" t="s">
        <v>134</v>
      </c>
      <c r="D795" s="88"/>
      <c r="E795" s="196"/>
      <c r="H795" s="211"/>
      <c r="I795" s="48"/>
      <c r="J795" s="173"/>
    </row>
    <row r="796" spans="1:10" x14ac:dyDescent="0.2">
      <c r="B796" s="202"/>
      <c r="C796" s="215" t="s">
        <v>153</v>
      </c>
      <c r="D796" s="196">
        <f>COUNTIF(J2:J771, "*CSO*")</f>
        <v>3</v>
      </c>
      <c r="E796" s="193">
        <f>D796/D799</f>
        <v>4.3227665706051877E-3</v>
      </c>
      <c r="H796" s="211"/>
      <c r="I796" s="48"/>
      <c r="J796" s="173"/>
    </row>
    <row r="797" spans="1:10" x14ac:dyDescent="0.2">
      <c r="B797" s="202"/>
      <c r="C797" s="215" t="s">
        <v>1133</v>
      </c>
      <c r="D797" s="196">
        <f>COUNTIF(J2:J771, "*SEWER_LINE*")</f>
        <v>3</v>
      </c>
      <c r="E797" s="193">
        <f>D797/D799</f>
        <v>4.3227665706051877E-3</v>
      </c>
      <c r="H797" s="144"/>
      <c r="I797" s="48"/>
      <c r="J797" s="173"/>
    </row>
    <row r="798" spans="1:10" x14ac:dyDescent="0.2">
      <c r="B798" s="202"/>
      <c r="C798" s="215" t="s">
        <v>118</v>
      </c>
      <c r="D798" s="207">
        <f>COUNTIF(J2:J771, "*UNKNOWN*")</f>
        <v>688</v>
      </c>
      <c r="E798" s="194">
        <f>D798/D799</f>
        <v>0.99135446685878958</v>
      </c>
      <c r="H798" s="144"/>
      <c r="I798" s="48"/>
      <c r="J798" s="173"/>
    </row>
    <row r="799" spans="1:10" x14ac:dyDescent="0.2">
      <c r="B799" s="202"/>
      <c r="C799" s="202"/>
      <c r="D799" s="209">
        <f>SUM(D796:D798)</f>
        <v>694</v>
      </c>
      <c r="E799" s="193">
        <f>SUM(E796:E798)</f>
        <v>1</v>
      </c>
      <c r="H799" s="144"/>
      <c r="I799" s="48"/>
      <c r="J799" s="173"/>
    </row>
    <row r="800" spans="1:10" x14ac:dyDescent="0.2">
      <c r="H800" s="144"/>
      <c r="I800" s="48"/>
      <c r="J800" s="173"/>
    </row>
    <row r="801" spans="8:10" x14ac:dyDescent="0.2">
      <c r="H801" s="144"/>
      <c r="I801" s="48"/>
      <c r="J801" s="173"/>
    </row>
    <row r="802" spans="8:10" x14ac:dyDescent="0.2">
      <c r="H802" s="2"/>
      <c r="I802" s="179"/>
      <c r="J802" s="2"/>
    </row>
  </sheetData>
  <sortState ref="A483:C558">
    <sortCondition ref="C483:C558"/>
  </sortState>
  <printOptions gridLines="1"/>
  <pageMargins left="0.5" right="0.5" top="1.5" bottom="0.75" header="0.5" footer="0.5"/>
  <pageSetup paperSize="0" scale="80" orientation="landscape" r:id="rId1"/>
  <headerFooter>
    <oddHeader>&amp;C&amp;"Arial,Bold"&amp;14 2011 Swimming Season
Notification Actions at California  Beaches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192"/>
  <sheetViews>
    <sheetView workbookViewId="0">
      <pane ySplit="2" topLeftCell="A3" activePane="bottomLeft" state="frozen"/>
      <selection activeCell="M67" activeCellId="1" sqref="D74:F74 M67"/>
      <selection pane="bottomLeft"/>
    </sheetView>
  </sheetViews>
  <sheetFormatPr defaultRowHeight="9" customHeight="1" x14ac:dyDescent="0.2"/>
  <cols>
    <col min="1" max="1" width="15.140625" style="5" customWidth="1"/>
    <col min="2" max="2" width="9.140625" style="5"/>
    <col min="3" max="3" width="39.28515625" style="29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233" t="s">
        <v>25</v>
      </c>
      <c r="C1" s="234"/>
      <c r="D1" s="234"/>
      <c r="E1" s="234"/>
      <c r="F1" s="26"/>
      <c r="G1" s="231" t="s">
        <v>24</v>
      </c>
      <c r="H1" s="232"/>
      <c r="I1" s="232"/>
      <c r="J1" s="232"/>
      <c r="K1" s="232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26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s="7" customFormat="1" ht="12.75" customHeight="1" x14ac:dyDescent="0.2">
      <c r="A3" s="158" t="s">
        <v>1062</v>
      </c>
      <c r="B3" s="64"/>
      <c r="C3" s="158" t="s">
        <v>1063</v>
      </c>
      <c r="D3" s="58">
        <v>5</v>
      </c>
      <c r="E3" s="58">
        <v>12</v>
      </c>
      <c r="F3" s="58"/>
      <c r="G3" s="58">
        <v>2</v>
      </c>
      <c r="H3" s="58">
        <v>1</v>
      </c>
      <c r="I3" s="58">
        <v>2</v>
      </c>
      <c r="J3" s="58"/>
      <c r="K3" s="58"/>
    </row>
    <row r="4" spans="1:147" s="7" customFormat="1" ht="12.75" customHeight="1" x14ac:dyDescent="0.2">
      <c r="A4" s="27"/>
      <c r="B4" s="28">
        <v>1</v>
      </c>
      <c r="C4" s="28"/>
      <c r="D4" s="150">
        <f>SUM(D3:D3)</f>
        <v>5</v>
      </c>
      <c r="E4" s="150">
        <f>SUM(E3:E3)</f>
        <v>12</v>
      </c>
      <c r="F4" s="150"/>
      <c r="G4" s="150">
        <f>SUM(G3:G3)</f>
        <v>2</v>
      </c>
      <c r="H4" s="150">
        <f>SUM(H3:H3)</f>
        <v>1</v>
      </c>
      <c r="I4" s="150">
        <f>SUM(I3:I3)</f>
        <v>2</v>
      </c>
      <c r="J4" s="150">
        <f>SUM(J3:J3)</f>
        <v>0</v>
      </c>
      <c r="K4" s="150">
        <f>SUM(K3:K3)</f>
        <v>0</v>
      </c>
    </row>
    <row r="5" spans="1:147" s="7" customFormat="1" ht="12.75" customHeight="1" x14ac:dyDescent="0.2">
      <c r="A5" s="153"/>
      <c r="B5" s="19"/>
      <c r="C5" s="19"/>
      <c r="D5" s="19"/>
      <c r="E5" s="19"/>
      <c r="F5" s="26"/>
      <c r="G5" s="19"/>
      <c r="H5" s="19"/>
      <c r="I5" s="19"/>
      <c r="J5" s="19"/>
      <c r="K5" s="19"/>
    </row>
    <row r="6" spans="1:147" s="7" customFormat="1" ht="12.75" customHeight="1" x14ac:dyDescent="0.2">
      <c r="A6" s="158" t="s">
        <v>1064</v>
      </c>
      <c r="B6" s="158" t="s">
        <v>1065</v>
      </c>
      <c r="C6" s="158" t="s">
        <v>1066</v>
      </c>
      <c r="D6" s="58">
        <v>4</v>
      </c>
      <c r="E6" s="58">
        <v>9</v>
      </c>
      <c r="F6" s="58"/>
      <c r="G6" s="58">
        <v>2</v>
      </c>
      <c r="H6" s="58">
        <v>1</v>
      </c>
      <c r="I6" s="58">
        <v>1</v>
      </c>
      <c r="J6" s="58"/>
      <c r="K6" s="58"/>
    </row>
    <row r="7" spans="1:147" s="7" customFormat="1" ht="12.75" customHeight="1" x14ac:dyDescent="0.2">
      <c r="A7" s="27"/>
      <c r="B7" s="28">
        <f>COUNTA(B6:B6)</f>
        <v>1</v>
      </c>
      <c r="C7" s="28"/>
      <c r="D7" s="150">
        <f>SUM(D6:D6)</f>
        <v>4</v>
      </c>
      <c r="E7" s="150">
        <f>SUM(E6:E6)</f>
        <v>9</v>
      </c>
      <c r="F7" s="150"/>
      <c r="G7" s="150">
        <f>SUM(G6:G6)</f>
        <v>2</v>
      </c>
      <c r="H7" s="150">
        <f>SUM(H6:H6)</f>
        <v>1</v>
      </c>
      <c r="I7" s="150">
        <f>SUM(I6:I6)</f>
        <v>1</v>
      </c>
      <c r="J7" s="150">
        <f>SUM(J6:J6)</f>
        <v>0</v>
      </c>
      <c r="K7" s="150">
        <f>SUM(K6:K6)</f>
        <v>0</v>
      </c>
    </row>
    <row r="8" spans="1:147" s="7" customFormat="1" ht="12.75" customHeight="1" x14ac:dyDescent="0.2">
      <c r="A8" s="153"/>
      <c r="B8" s="19"/>
      <c r="C8" s="19"/>
      <c r="D8" s="19"/>
      <c r="E8" s="19"/>
      <c r="F8" s="26"/>
      <c r="G8" s="19"/>
      <c r="H8" s="19"/>
      <c r="I8" s="19"/>
      <c r="J8" s="19"/>
      <c r="K8" s="19"/>
    </row>
    <row r="9" spans="1:147" s="7" customFormat="1" ht="12.75" customHeight="1" x14ac:dyDescent="0.2">
      <c r="A9" s="63" t="s">
        <v>180</v>
      </c>
      <c r="B9" s="63" t="s">
        <v>193</v>
      </c>
      <c r="C9" s="63" t="s">
        <v>194</v>
      </c>
      <c r="D9" s="151">
        <v>4</v>
      </c>
      <c r="E9" s="151">
        <v>25</v>
      </c>
      <c r="F9" s="151"/>
      <c r="G9" s="151">
        <v>2</v>
      </c>
      <c r="H9" s="151"/>
      <c r="I9" s="151"/>
      <c r="J9" s="151">
        <v>2</v>
      </c>
      <c r="K9" s="151"/>
    </row>
    <row r="10" spans="1:147" s="7" customFormat="1" ht="12.75" customHeight="1" x14ac:dyDescent="0.2">
      <c r="A10" s="63" t="s">
        <v>180</v>
      </c>
      <c r="B10" s="63" t="s">
        <v>215</v>
      </c>
      <c r="C10" s="63" t="s">
        <v>216</v>
      </c>
      <c r="D10" s="151">
        <v>5</v>
      </c>
      <c r="E10" s="151">
        <v>5</v>
      </c>
      <c r="F10" s="151"/>
      <c r="G10" s="151">
        <v>5</v>
      </c>
      <c r="H10" s="151"/>
      <c r="I10" s="151"/>
      <c r="J10" s="151"/>
      <c r="K10" s="151"/>
    </row>
    <row r="11" spans="1:147" s="7" customFormat="1" ht="12.75" customHeight="1" x14ac:dyDescent="0.2">
      <c r="A11" s="63" t="s">
        <v>180</v>
      </c>
      <c r="B11" s="63" t="s">
        <v>217</v>
      </c>
      <c r="C11" s="63" t="s">
        <v>218</v>
      </c>
      <c r="D11" s="151">
        <v>2</v>
      </c>
      <c r="E11" s="151">
        <v>2</v>
      </c>
      <c r="F11" s="151"/>
      <c r="G11" s="151">
        <v>2</v>
      </c>
      <c r="H11" s="151"/>
      <c r="I11" s="151"/>
      <c r="J11" s="151"/>
      <c r="K11" s="151"/>
    </row>
    <row r="12" spans="1:147" s="7" customFormat="1" ht="12.75" customHeight="1" x14ac:dyDescent="0.2">
      <c r="A12" s="63" t="s">
        <v>180</v>
      </c>
      <c r="B12" s="63" t="s">
        <v>708</v>
      </c>
      <c r="C12" s="63" t="s">
        <v>222</v>
      </c>
      <c r="D12" s="151">
        <v>2</v>
      </c>
      <c r="E12" s="151">
        <v>9</v>
      </c>
      <c r="F12" s="151"/>
      <c r="G12" s="151">
        <v>1</v>
      </c>
      <c r="H12" s="151"/>
      <c r="I12" s="151"/>
      <c r="J12" s="151">
        <v>1</v>
      </c>
      <c r="K12" s="151"/>
    </row>
    <row r="13" spans="1:147" s="7" customFormat="1" ht="12.75" customHeight="1" x14ac:dyDescent="0.2">
      <c r="A13" s="64" t="s">
        <v>180</v>
      </c>
      <c r="B13" s="64" t="s">
        <v>235</v>
      </c>
      <c r="C13" s="64" t="s">
        <v>236</v>
      </c>
      <c r="D13" s="58">
        <v>3</v>
      </c>
      <c r="E13" s="58">
        <v>3</v>
      </c>
      <c r="F13" s="58"/>
      <c r="G13" s="58">
        <v>3</v>
      </c>
      <c r="H13" s="58"/>
      <c r="I13" s="58"/>
      <c r="J13" s="58"/>
      <c r="K13" s="58"/>
    </row>
    <row r="14" spans="1:147" s="7" customFormat="1" ht="12.75" customHeight="1" x14ac:dyDescent="0.2">
      <c r="A14" s="27"/>
      <c r="B14" s="28">
        <f>COUNTA(B9:B13)</f>
        <v>5</v>
      </c>
      <c r="C14" s="28"/>
      <c r="D14" s="150">
        <f>SUM(D9:D13)</f>
        <v>16</v>
      </c>
      <c r="E14" s="150">
        <f>SUM(E9:E13)</f>
        <v>44</v>
      </c>
      <c r="F14" s="150"/>
      <c r="G14" s="150">
        <f>SUM(G9:G13)</f>
        <v>13</v>
      </c>
      <c r="H14" s="150">
        <f>SUM(H9:H13)</f>
        <v>0</v>
      </c>
      <c r="I14" s="150">
        <f>SUM(I9:I13)</f>
        <v>0</v>
      </c>
      <c r="J14" s="150">
        <f>SUM(J9:J13)</f>
        <v>3</v>
      </c>
      <c r="K14" s="150">
        <f>SUM(K9:K13)</f>
        <v>0</v>
      </c>
    </row>
    <row r="15" spans="1:147" s="7" customFormat="1" ht="12.75" customHeight="1" x14ac:dyDescent="0.2">
      <c r="A15" s="153"/>
      <c r="B15" s="19"/>
      <c r="C15" s="19"/>
      <c r="D15" s="19"/>
      <c r="E15" s="19"/>
      <c r="F15" s="26"/>
      <c r="G15" s="19"/>
      <c r="H15" s="19"/>
      <c r="I15" s="19"/>
      <c r="J15" s="19"/>
      <c r="K15" s="19"/>
    </row>
    <row r="16" spans="1:147" ht="12.75" customHeight="1" x14ac:dyDescent="0.2">
      <c r="A16" s="144" t="s">
        <v>237</v>
      </c>
      <c r="B16" s="144" t="s">
        <v>240</v>
      </c>
      <c r="C16" s="144" t="s">
        <v>241</v>
      </c>
      <c r="D16" s="30">
        <v>4</v>
      </c>
      <c r="E16" s="30">
        <v>176</v>
      </c>
      <c r="F16" s="30"/>
      <c r="G16" s="30"/>
      <c r="H16" s="30"/>
      <c r="I16" s="30">
        <v>1</v>
      </c>
      <c r="J16" s="30">
        <v>1</v>
      </c>
      <c r="K16" s="30">
        <v>2</v>
      </c>
    </row>
    <row r="17" spans="1:11" ht="12.75" customHeight="1" x14ac:dyDescent="0.2">
      <c r="A17" s="144" t="s">
        <v>237</v>
      </c>
      <c r="B17" s="144" t="s">
        <v>258</v>
      </c>
      <c r="C17" s="144" t="s">
        <v>259</v>
      </c>
      <c r="D17" s="30">
        <v>22</v>
      </c>
      <c r="E17" s="30">
        <v>80</v>
      </c>
      <c r="F17" s="30"/>
      <c r="G17" s="30">
        <v>3</v>
      </c>
      <c r="H17" s="30">
        <v>6</v>
      </c>
      <c r="I17" s="30">
        <v>13</v>
      </c>
      <c r="J17" s="30"/>
      <c r="K17" s="30"/>
    </row>
    <row r="18" spans="1:11" ht="12.75" customHeight="1" x14ac:dyDescent="0.2">
      <c r="A18" s="144" t="s">
        <v>237</v>
      </c>
      <c r="B18" s="144" t="s">
        <v>268</v>
      </c>
      <c r="C18" s="144" t="s">
        <v>269</v>
      </c>
      <c r="D18" s="30">
        <v>6</v>
      </c>
      <c r="E18" s="30">
        <v>29</v>
      </c>
      <c r="F18" s="30"/>
      <c r="G18" s="30"/>
      <c r="H18" s="30">
        <v>3</v>
      </c>
      <c r="I18" s="30">
        <v>1</v>
      </c>
      <c r="J18" s="30">
        <v>2</v>
      </c>
      <c r="K18" s="30"/>
    </row>
    <row r="19" spans="1:11" ht="12.75" customHeight="1" x14ac:dyDescent="0.2">
      <c r="A19" s="63" t="s">
        <v>237</v>
      </c>
      <c r="B19" s="63" t="s">
        <v>282</v>
      </c>
      <c r="C19" s="63" t="s">
        <v>283</v>
      </c>
      <c r="D19" s="30">
        <v>19</v>
      </c>
      <c r="E19" s="30">
        <v>31</v>
      </c>
      <c r="F19" s="30"/>
      <c r="G19" s="30">
        <v>15</v>
      </c>
      <c r="H19" s="30">
        <v>1</v>
      </c>
      <c r="I19" s="30">
        <v>3</v>
      </c>
      <c r="J19" s="30"/>
      <c r="K19" s="30"/>
    </row>
    <row r="20" spans="1:11" ht="12.75" customHeight="1" x14ac:dyDescent="0.2">
      <c r="A20" s="144" t="s">
        <v>237</v>
      </c>
      <c r="B20" s="63" t="s">
        <v>284</v>
      </c>
      <c r="C20" s="63" t="s">
        <v>285</v>
      </c>
      <c r="D20" s="30">
        <v>2</v>
      </c>
      <c r="E20" s="30">
        <v>4</v>
      </c>
      <c r="F20" s="30"/>
      <c r="G20" s="30"/>
      <c r="H20" s="30">
        <v>2</v>
      </c>
      <c r="I20" s="30"/>
      <c r="J20" s="30"/>
      <c r="K20" s="30"/>
    </row>
    <row r="21" spans="1:11" ht="12.75" customHeight="1" x14ac:dyDescent="0.2">
      <c r="A21" s="144" t="s">
        <v>237</v>
      </c>
      <c r="B21" s="63" t="s">
        <v>286</v>
      </c>
      <c r="C21" s="63" t="s">
        <v>287</v>
      </c>
      <c r="D21" s="30">
        <v>25</v>
      </c>
      <c r="E21" s="30">
        <v>247</v>
      </c>
      <c r="F21" s="30"/>
      <c r="G21" s="30">
        <v>5</v>
      </c>
      <c r="H21" s="30">
        <v>5</v>
      </c>
      <c r="I21" s="30">
        <v>7</v>
      </c>
      <c r="J21" s="30">
        <v>6</v>
      </c>
      <c r="K21" s="30">
        <v>2</v>
      </c>
    </row>
    <row r="22" spans="1:11" ht="12.75" customHeight="1" x14ac:dyDescent="0.2">
      <c r="A22" s="144" t="s">
        <v>237</v>
      </c>
      <c r="B22" s="144" t="s">
        <v>292</v>
      </c>
      <c r="C22" s="144" t="s">
        <v>293</v>
      </c>
      <c r="D22" s="30">
        <v>5</v>
      </c>
      <c r="E22" s="30">
        <v>25</v>
      </c>
      <c r="F22" s="30"/>
      <c r="G22" s="30"/>
      <c r="H22" s="30">
        <v>2</v>
      </c>
      <c r="I22" s="30">
        <v>2</v>
      </c>
      <c r="J22" s="30">
        <v>1</v>
      </c>
      <c r="K22" s="30"/>
    </row>
    <row r="23" spans="1:11" ht="12.75" customHeight="1" x14ac:dyDescent="0.2">
      <c r="A23" s="63" t="s">
        <v>237</v>
      </c>
      <c r="B23" s="63" t="s">
        <v>294</v>
      </c>
      <c r="C23" s="63" t="s">
        <v>1081</v>
      </c>
      <c r="D23" s="30">
        <v>20</v>
      </c>
      <c r="E23" s="30">
        <v>50</v>
      </c>
      <c r="F23" s="30"/>
      <c r="G23" s="30">
        <v>10</v>
      </c>
      <c r="H23" s="30">
        <v>4</v>
      </c>
      <c r="I23" s="30">
        <v>5</v>
      </c>
      <c r="J23" s="30">
        <v>1</v>
      </c>
      <c r="K23" s="30"/>
    </row>
    <row r="24" spans="1:11" ht="12.75" customHeight="1" x14ac:dyDescent="0.2">
      <c r="A24" s="144" t="s">
        <v>237</v>
      </c>
      <c r="B24" s="63" t="s">
        <v>250</v>
      </c>
      <c r="C24" s="63" t="s">
        <v>299</v>
      </c>
      <c r="D24" s="30">
        <v>38</v>
      </c>
      <c r="E24" s="30">
        <v>156</v>
      </c>
      <c r="F24" s="30"/>
      <c r="G24" s="30">
        <v>10</v>
      </c>
      <c r="H24" s="30">
        <v>6</v>
      </c>
      <c r="I24" s="30">
        <v>17</v>
      </c>
      <c r="J24" s="30">
        <v>5</v>
      </c>
      <c r="K24" s="30"/>
    </row>
    <row r="25" spans="1:11" ht="12.75" customHeight="1" x14ac:dyDescent="0.2">
      <c r="A25" s="144" t="s">
        <v>237</v>
      </c>
      <c r="B25" s="63" t="s">
        <v>304</v>
      </c>
      <c r="C25" s="63" t="s">
        <v>305</v>
      </c>
      <c r="D25" s="30">
        <v>2</v>
      </c>
      <c r="E25" s="30">
        <v>4</v>
      </c>
      <c r="F25" s="30"/>
      <c r="G25" s="30"/>
      <c r="H25" s="30">
        <v>2</v>
      </c>
      <c r="I25" s="30"/>
      <c r="J25" s="30"/>
      <c r="K25" s="30"/>
    </row>
    <row r="26" spans="1:11" ht="12.75" customHeight="1" x14ac:dyDescent="0.2">
      <c r="A26" s="144" t="s">
        <v>237</v>
      </c>
      <c r="B26" s="41" t="s">
        <v>308</v>
      </c>
      <c r="C26" s="41" t="s">
        <v>309</v>
      </c>
      <c r="D26" s="30">
        <v>22</v>
      </c>
      <c r="E26" s="30">
        <v>60</v>
      </c>
      <c r="F26" s="30"/>
      <c r="G26" s="30">
        <v>9</v>
      </c>
      <c r="H26" s="30">
        <v>3</v>
      </c>
      <c r="I26" s="30">
        <v>9</v>
      </c>
      <c r="J26" s="30">
        <v>1</v>
      </c>
      <c r="K26" s="30"/>
    </row>
    <row r="27" spans="1:11" ht="12.75" customHeight="1" x14ac:dyDescent="0.2">
      <c r="A27" s="144" t="s">
        <v>237</v>
      </c>
      <c r="B27" s="144" t="s">
        <v>312</v>
      </c>
      <c r="C27" s="144" t="s">
        <v>313</v>
      </c>
      <c r="D27" s="30">
        <v>2</v>
      </c>
      <c r="E27" s="30">
        <v>4</v>
      </c>
      <c r="F27" s="30"/>
      <c r="G27" s="30"/>
      <c r="H27" s="30">
        <v>2</v>
      </c>
      <c r="I27" s="30"/>
      <c r="J27" s="30"/>
      <c r="K27" s="30"/>
    </row>
    <row r="28" spans="1:11" ht="12.75" customHeight="1" x14ac:dyDescent="0.2">
      <c r="A28" s="144" t="s">
        <v>237</v>
      </c>
      <c r="B28" s="144" t="s">
        <v>314</v>
      </c>
      <c r="C28" s="144" t="s">
        <v>315</v>
      </c>
      <c r="D28" s="30">
        <v>37</v>
      </c>
      <c r="E28" s="30">
        <v>122</v>
      </c>
      <c r="F28" s="30"/>
      <c r="G28" s="30">
        <v>20</v>
      </c>
      <c r="H28" s="30">
        <v>4</v>
      </c>
      <c r="I28" s="30">
        <v>9</v>
      </c>
      <c r="J28" s="30">
        <v>3</v>
      </c>
      <c r="K28" s="30">
        <v>1</v>
      </c>
    </row>
    <row r="29" spans="1:11" ht="12.75" customHeight="1" x14ac:dyDescent="0.2">
      <c r="A29" s="144" t="s">
        <v>237</v>
      </c>
      <c r="B29" s="63" t="s">
        <v>324</v>
      </c>
      <c r="C29" s="63" t="s">
        <v>325</v>
      </c>
      <c r="D29" s="30">
        <v>3</v>
      </c>
      <c r="E29" s="30">
        <v>21</v>
      </c>
      <c r="F29" s="30"/>
      <c r="G29" s="30"/>
      <c r="H29" s="30"/>
      <c r="I29" s="30">
        <v>3</v>
      </c>
      <c r="J29" s="30"/>
      <c r="K29" s="30"/>
    </row>
    <row r="30" spans="1:11" ht="12.75" customHeight="1" x14ac:dyDescent="0.2">
      <c r="A30" s="144" t="s">
        <v>237</v>
      </c>
      <c r="B30" s="63" t="s">
        <v>328</v>
      </c>
      <c r="C30" s="63" t="s">
        <v>329</v>
      </c>
      <c r="D30" s="30">
        <v>3</v>
      </c>
      <c r="E30" s="30">
        <v>23</v>
      </c>
      <c r="F30" s="30"/>
      <c r="G30" s="30"/>
      <c r="H30" s="30">
        <v>1</v>
      </c>
      <c r="I30" s="30">
        <v>1</v>
      </c>
      <c r="J30" s="30">
        <v>1</v>
      </c>
      <c r="K30" s="30"/>
    </row>
    <row r="31" spans="1:11" ht="12.75" customHeight="1" x14ac:dyDescent="0.2">
      <c r="A31" s="146" t="s">
        <v>237</v>
      </c>
      <c r="B31" s="146" t="s">
        <v>330</v>
      </c>
      <c r="C31" s="146" t="s">
        <v>331</v>
      </c>
      <c r="D31" s="161">
        <v>20</v>
      </c>
      <c r="E31" s="161">
        <v>69</v>
      </c>
      <c r="F31" s="161"/>
      <c r="G31" s="161">
        <v>5</v>
      </c>
      <c r="H31" s="161">
        <v>7</v>
      </c>
      <c r="I31" s="161">
        <v>5</v>
      </c>
      <c r="J31" s="161">
        <v>3</v>
      </c>
      <c r="K31" s="161"/>
    </row>
    <row r="32" spans="1:11" ht="12.75" customHeight="1" x14ac:dyDescent="0.2">
      <c r="A32" s="27"/>
      <c r="B32" s="28">
        <f>COUNTA(B16:B31)</f>
        <v>16</v>
      </c>
      <c r="C32" s="28"/>
      <c r="D32" s="23">
        <f>SUM(D16:D31)</f>
        <v>230</v>
      </c>
      <c r="E32" s="143">
        <f>SUM(E16:E31)</f>
        <v>1101</v>
      </c>
      <c r="F32" s="30"/>
      <c r="G32" s="23">
        <f>SUM(G16:G31)</f>
        <v>77</v>
      </c>
      <c r="H32" s="23">
        <f>SUM(H16:H31)</f>
        <v>48</v>
      </c>
      <c r="I32" s="23">
        <f>SUM(I16:I31)</f>
        <v>76</v>
      </c>
      <c r="J32" s="23">
        <f>SUM(J16:J31)</f>
        <v>24</v>
      </c>
      <c r="K32" s="23">
        <f>SUM(K16:K31)</f>
        <v>5</v>
      </c>
    </row>
    <row r="33" spans="1:11" ht="12.75" customHeight="1" x14ac:dyDescent="0.2">
      <c r="A33" s="27"/>
      <c r="B33" s="27"/>
      <c r="C33" s="27"/>
      <c r="D33" s="30"/>
      <c r="E33" s="30"/>
      <c r="F33" s="30"/>
      <c r="G33" s="30"/>
      <c r="H33" s="30"/>
      <c r="I33" s="30"/>
      <c r="J33" s="30"/>
      <c r="K33" s="30"/>
    </row>
    <row r="34" spans="1:11" ht="12.75" customHeight="1" x14ac:dyDescent="0.2">
      <c r="A34" s="63" t="s">
        <v>334</v>
      </c>
      <c r="B34" s="63" t="s">
        <v>689</v>
      </c>
      <c r="C34" s="63" t="s">
        <v>184</v>
      </c>
      <c r="D34" s="62">
        <v>11</v>
      </c>
      <c r="E34" s="62">
        <v>70</v>
      </c>
      <c r="F34" s="62"/>
      <c r="G34" s="62">
        <v>2</v>
      </c>
      <c r="H34" s="62"/>
      <c r="I34" s="51">
        <v>8</v>
      </c>
      <c r="J34" s="51">
        <v>1</v>
      </c>
      <c r="K34" s="51"/>
    </row>
    <row r="35" spans="1:11" ht="12.75" customHeight="1" x14ac:dyDescent="0.2">
      <c r="A35" s="63" t="s">
        <v>334</v>
      </c>
      <c r="B35" s="63" t="s">
        <v>335</v>
      </c>
      <c r="C35" s="63" t="s">
        <v>336</v>
      </c>
      <c r="D35" s="62">
        <v>5</v>
      </c>
      <c r="E35" s="62">
        <v>33</v>
      </c>
      <c r="F35" s="62"/>
      <c r="G35" s="62"/>
      <c r="H35" s="62"/>
      <c r="I35" s="62">
        <v>5</v>
      </c>
      <c r="J35" s="62"/>
      <c r="K35" s="62"/>
    </row>
    <row r="36" spans="1:11" ht="12.75" customHeight="1" x14ac:dyDescent="0.2">
      <c r="A36" s="63" t="s">
        <v>334</v>
      </c>
      <c r="B36" s="63" t="s">
        <v>341</v>
      </c>
      <c r="C36" s="63" t="s">
        <v>342</v>
      </c>
      <c r="D36" s="118">
        <v>2</v>
      </c>
      <c r="E36" s="118">
        <v>14</v>
      </c>
      <c r="F36" s="118"/>
      <c r="G36" s="118"/>
      <c r="H36" s="118"/>
      <c r="I36" s="118">
        <v>2</v>
      </c>
      <c r="J36" s="118"/>
      <c r="K36" s="118"/>
    </row>
    <row r="37" spans="1:11" ht="12.75" customHeight="1" x14ac:dyDescent="0.2">
      <c r="A37" s="63" t="s">
        <v>334</v>
      </c>
      <c r="B37" s="63" t="s">
        <v>353</v>
      </c>
      <c r="C37" s="63" t="s">
        <v>354</v>
      </c>
      <c r="D37" s="216">
        <v>2</v>
      </c>
      <c r="E37" s="216">
        <v>14</v>
      </c>
      <c r="F37" s="216"/>
      <c r="G37" s="216"/>
      <c r="H37" s="216"/>
      <c r="I37" s="216">
        <v>2</v>
      </c>
      <c r="J37" s="118"/>
      <c r="K37" s="118"/>
    </row>
    <row r="38" spans="1:11" ht="12.75" customHeight="1" x14ac:dyDescent="0.2">
      <c r="A38" s="63" t="s">
        <v>334</v>
      </c>
      <c r="B38" s="63" t="s">
        <v>355</v>
      </c>
      <c r="C38" s="63" t="s">
        <v>356</v>
      </c>
      <c r="D38" s="118">
        <v>4</v>
      </c>
      <c r="E38" s="118">
        <v>30</v>
      </c>
      <c r="F38" s="118"/>
      <c r="G38" s="118"/>
      <c r="H38" s="118"/>
      <c r="I38" s="118">
        <v>3</v>
      </c>
      <c r="J38" s="118">
        <v>1</v>
      </c>
      <c r="K38" s="112"/>
    </row>
    <row r="39" spans="1:11" ht="12.75" customHeight="1" x14ac:dyDescent="0.2">
      <c r="A39" s="63" t="s">
        <v>334</v>
      </c>
      <c r="B39" s="63" t="s">
        <v>363</v>
      </c>
      <c r="C39" s="63" t="s">
        <v>1084</v>
      </c>
      <c r="D39" s="62">
        <v>5</v>
      </c>
      <c r="E39" s="62">
        <v>36</v>
      </c>
      <c r="F39" s="62"/>
      <c r="G39" s="62"/>
      <c r="H39" s="62"/>
      <c r="I39" s="62">
        <v>2</v>
      </c>
      <c r="J39" s="62">
        <v>3</v>
      </c>
      <c r="K39" s="62"/>
    </row>
    <row r="40" spans="1:11" ht="12.75" customHeight="1" x14ac:dyDescent="0.2">
      <c r="A40" s="63" t="s">
        <v>334</v>
      </c>
      <c r="B40" s="63" t="s">
        <v>365</v>
      </c>
      <c r="C40" s="63" t="s">
        <v>366</v>
      </c>
      <c r="D40" s="62">
        <v>3</v>
      </c>
      <c r="E40" s="62">
        <v>21</v>
      </c>
      <c r="F40" s="62"/>
      <c r="G40" s="62"/>
      <c r="H40" s="62"/>
      <c r="I40" s="62">
        <v>3</v>
      </c>
      <c r="J40" s="62"/>
      <c r="K40" s="62"/>
    </row>
    <row r="41" spans="1:11" ht="12.75" customHeight="1" x14ac:dyDescent="0.2">
      <c r="A41" s="63" t="s">
        <v>334</v>
      </c>
      <c r="B41" s="63" t="s">
        <v>367</v>
      </c>
      <c r="C41" s="63" t="s">
        <v>368</v>
      </c>
      <c r="D41" s="118">
        <v>5</v>
      </c>
      <c r="E41" s="118">
        <v>36</v>
      </c>
      <c r="F41" s="118"/>
      <c r="G41" s="118"/>
      <c r="H41" s="118"/>
      <c r="I41" s="118">
        <v>4</v>
      </c>
      <c r="J41" s="118">
        <v>1</v>
      </c>
      <c r="K41" s="62"/>
    </row>
    <row r="42" spans="1:11" ht="12.75" customHeight="1" x14ac:dyDescent="0.2">
      <c r="A42" s="63" t="s">
        <v>334</v>
      </c>
      <c r="B42" s="63" t="s">
        <v>375</v>
      </c>
      <c r="C42" s="63" t="s">
        <v>1085</v>
      </c>
      <c r="D42" s="118">
        <v>1</v>
      </c>
      <c r="E42" s="118">
        <v>7</v>
      </c>
      <c r="F42" s="118"/>
      <c r="G42" s="118"/>
      <c r="H42" s="118"/>
      <c r="I42" s="118">
        <v>1</v>
      </c>
      <c r="J42" s="118"/>
      <c r="K42" s="62"/>
    </row>
    <row r="43" spans="1:11" ht="12.75" customHeight="1" x14ac:dyDescent="0.2">
      <c r="A43" s="63" t="s">
        <v>334</v>
      </c>
      <c r="B43" s="63" t="s">
        <v>381</v>
      </c>
      <c r="C43" s="63" t="s">
        <v>382</v>
      </c>
      <c r="D43" s="216">
        <v>3</v>
      </c>
      <c r="E43" s="216">
        <v>21</v>
      </c>
      <c r="F43" s="216"/>
      <c r="G43" s="216"/>
      <c r="H43" s="216"/>
      <c r="I43" s="216">
        <v>3</v>
      </c>
      <c r="J43" s="214"/>
      <c r="K43" s="214"/>
    </row>
    <row r="44" spans="1:11" ht="12.75" customHeight="1" x14ac:dyDescent="0.2">
      <c r="A44" s="63" t="s">
        <v>334</v>
      </c>
      <c r="B44" s="63" t="s">
        <v>383</v>
      </c>
      <c r="C44" s="63" t="s">
        <v>384</v>
      </c>
      <c r="D44" s="214">
        <v>3</v>
      </c>
      <c r="E44" s="214">
        <v>20</v>
      </c>
      <c r="F44" s="214"/>
      <c r="G44" s="214"/>
      <c r="H44" s="214"/>
      <c r="I44" s="214">
        <v>3</v>
      </c>
      <c r="J44" s="214"/>
      <c r="K44" s="214"/>
    </row>
    <row r="45" spans="1:11" ht="12.75" customHeight="1" x14ac:dyDescent="0.2">
      <c r="A45" s="64" t="s">
        <v>334</v>
      </c>
      <c r="B45" s="64" t="s">
        <v>385</v>
      </c>
      <c r="C45" s="64" t="s">
        <v>386</v>
      </c>
      <c r="D45" s="58">
        <v>2</v>
      </c>
      <c r="E45" s="58">
        <v>11</v>
      </c>
      <c r="F45" s="58"/>
      <c r="G45" s="58"/>
      <c r="H45" s="58"/>
      <c r="I45" s="58">
        <v>2</v>
      </c>
      <c r="J45" s="58"/>
      <c r="K45" s="58"/>
    </row>
    <row r="46" spans="1:11" ht="12.75" customHeight="1" x14ac:dyDescent="0.2">
      <c r="A46" s="27"/>
      <c r="B46" s="28">
        <f>COUNTA(B34:B45)</f>
        <v>12</v>
      </c>
      <c r="C46" s="28"/>
      <c r="D46" s="23">
        <f>SUM(D34:D45)</f>
        <v>46</v>
      </c>
      <c r="E46" s="23">
        <f>SUM(E34:E45)</f>
        <v>313</v>
      </c>
      <c r="F46" s="30"/>
      <c r="G46" s="23">
        <f>SUM(G34:G45)</f>
        <v>2</v>
      </c>
      <c r="H46" s="23">
        <f>SUM(H34:H45)</f>
        <v>0</v>
      </c>
      <c r="I46" s="23">
        <f>SUM(I34:I45)</f>
        <v>38</v>
      </c>
      <c r="J46" s="23">
        <f>SUM(J34:J45)</f>
        <v>6</v>
      </c>
      <c r="K46" s="23">
        <f>SUM(K34:K45)</f>
        <v>0</v>
      </c>
    </row>
    <row r="47" spans="1:11" ht="12.75" customHeight="1" x14ac:dyDescent="0.2">
      <c r="A47" s="27"/>
      <c r="B47" s="28"/>
      <c r="C47" s="28"/>
      <c r="D47" s="23"/>
      <c r="E47" s="23"/>
      <c r="F47" s="30"/>
      <c r="G47" s="23"/>
      <c r="H47" s="23"/>
      <c r="I47" s="23"/>
      <c r="J47" s="23"/>
      <c r="K47" s="23"/>
    </row>
    <row r="48" spans="1:11" ht="12.75" customHeight="1" x14ac:dyDescent="0.2">
      <c r="A48" s="63" t="s">
        <v>434</v>
      </c>
      <c r="B48" s="63" t="s">
        <v>437</v>
      </c>
      <c r="C48" s="63" t="s">
        <v>438</v>
      </c>
      <c r="D48" s="140">
        <v>1</v>
      </c>
      <c r="E48" s="140">
        <v>6</v>
      </c>
      <c r="F48" s="140"/>
      <c r="G48" s="140"/>
      <c r="H48" s="140"/>
      <c r="I48" s="140">
        <v>1</v>
      </c>
      <c r="J48" s="140"/>
      <c r="K48" s="140"/>
    </row>
    <row r="49" spans="1:15" ht="12.75" customHeight="1" x14ac:dyDescent="0.2">
      <c r="A49" s="63" t="s">
        <v>434</v>
      </c>
      <c r="B49" s="144" t="s">
        <v>453</v>
      </c>
      <c r="C49" s="144" t="s">
        <v>454</v>
      </c>
      <c r="D49" s="216">
        <v>1</v>
      </c>
      <c r="E49" s="216">
        <v>41</v>
      </c>
      <c r="F49" s="216"/>
      <c r="G49" s="216"/>
      <c r="H49" s="216"/>
      <c r="I49" s="216"/>
      <c r="J49" s="216"/>
      <c r="K49" s="216">
        <v>1</v>
      </c>
    </row>
    <row r="50" spans="1:15" ht="12.75" customHeight="1" x14ac:dyDescent="0.2">
      <c r="A50" s="63" t="s">
        <v>434</v>
      </c>
      <c r="B50" s="63" t="s">
        <v>477</v>
      </c>
      <c r="C50" s="63" t="s">
        <v>478</v>
      </c>
      <c r="D50" s="216">
        <v>1</v>
      </c>
      <c r="E50" s="216">
        <v>1</v>
      </c>
      <c r="F50" s="216"/>
      <c r="G50" s="216">
        <v>1</v>
      </c>
      <c r="H50" s="216"/>
      <c r="I50" s="216"/>
      <c r="J50" s="216"/>
      <c r="K50" s="216"/>
    </row>
    <row r="51" spans="1:15" ht="12.75" customHeight="1" x14ac:dyDescent="0.2">
      <c r="A51" s="63" t="s">
        <v>434</v>
      </c>
      <c r="B51" s="63" t="s">
        <v>479</v>
      </c>
      <c r="C51" s="63" t="s">
        <v>1086</v>
      </c>
      <c r="D51" s="140">
        <v>2</v>
      </c>
      <c r="E51" s="140">
        <v>2</v>
      </c>
      <c r="F51" s="140"/>
      <c r="G51" s="140">
        <v>2</v>
      </c>
      <c r="H51" s="140"/>
      <c r="I51" s="140"/>
      <c r="J51" s="140"/>
      <c r="K51" s="140"/>
    </row>
    <row r="52" spans="1:15" ht="12.75" customHeight="1" x14ac:dyDescent="0.2">
      <c r="A52" s="64" t="s">
        <v>434</v>
      </c>
      <c r="B52" s="146" t="s">
        <v>481</v>
      </c>
      <c r="C52" s="146" t="s">
        <v>482</v>
      </c>
      <c r="D52" s="58">
        <v>3</v>
      </c>
      <c r="E52" s="58">
        <v>5</v>
      </c>
      <c r="F52" s="58"/>
      <c r="G52" s="58">
        <v>1</v>
      </c>
      <c r="H52" s="58">
        <v>2</v>
      </c>
      <c r="I52" s="58"/>
      <c r="J52" s="58"/>
      <c r="K52" s="58"/>
    </row>
    <row r="53" spans="1:15" ht="12.75" customHeight="1" x14ac:dyDescent="0.2">
      <c r="A53" s="27"/>
      <c r="B53" s="28">
        <f>COUNTA(B48:B52)</f>
        <v>5</v>
      </c>
      <c r="C53" s="28"/>
      <c r="D53" s="23">
        <f>SUM(D48:D52)</f>
        <v>8</v>
      </c>
      <c r="E53" s="23">
        <f>SUM(E48:E52)</f>
        <v>55</v>
      </c>
      <c r="F53" s="30"/>
      <c r="G53" s="23">
        <f>SUM(G48:G52)</f>
        <v>4</v>
      </c>
      <c r="H53" s="23">
        <f>SUM(H48:H52)</f>
        <v>2</v>
      </c>
      <c r="I53" s="23">
        <f>SUM(I48:I52)</f>
        <v>1</v>
      </c>
      <c r="J53" s="23">
        <f>SUM(J48:J52)</f>
        <v>0</v>
      </c>
      <c r="K53" s="23">
        <f>SUM(K48:K52)</f>
        <v>1</v>
      </c>
      <c r="N53" s="63"/>
      <c r="O53" s="63"/>
    </row>
    <row r="54" spans="1:15" ht="12.75" customHeight="1" x14ac:dyDescent="0.2">
      <c r="A54" s="27"/>
      <c r="B54" s="28"/>
      <c r="C54" s="28"/>
      <c r="D54" s="23"/>
      <c r="E54" s="23"/>
      <c r="F54" s="30"/>
      <c r="G54" s="23"/>
      <c r="H54" s="23"/>
      <c r="I54" s="23"/>
      <c r="J54" s="23"/>
      <c r="K54" s="23"/>
      <c r="N54" s="63"/>
      <c r="O54" s="63"/>
    </row>
    <row r="55" spans="1:15" ht="12.75" customHeight="1" x14ac:dyDescent="0.2">
      <c r="A55" s="63" t="s">
        <v>485</v>
      </c>
      <c r="B55" s="63" t="s">
        <v>1120</v>
      </c>
      <c r="C55" s="63" t="s">
        <v>1121</v>
      </c>
      <c r="D55" s="112">
        <v>8</v>
      </c>
      <c r="E55" s="112">
        <v>22</v>
      </c>
      <c r="F55" s="112"/>
      <c r="G55" s="112">
        <v>1</v>
      </c>
      <c r="H55" s="112">
        <v>4</v>
      </c>
      <c r="I55" s="112">
        <v>3</v>
      </c>
      <c r="J55" s="112"/>
      <c r="K55" s="112"/>
      <c r="N55" s="63"/>
      <c r="O55" s="63"/>
    </row>
    <row r="56" spans="1:15" ht="12.75" customHeight="1" x14ac:dyDescent="0.2">
      <c r="A56" s="63" t="s">
        <v>485</v>
      </c>
      <c r="B56" s="63" t="s">
        <v>488</v>
      </c>
      <c r="C56" s="63" t="s">
        <v>489</v>
      </c>
      <c r="D56" s="216">
        <v>3</v>
      </c>
      <c r="E56" s="216">
        <v>3</v>
      </c>
      <c r="F56" s="216"/>
      <c r="G56" s="216">
        <v>3</v>
      </c>
      <c r="H56" s="216"/>
      <c r="I56" s="216"/>
      <c r="J56" s="216"/>
      <c r="K56" s="216"/>
      <c r="N56" s="63"/>
      <c r="O56" s="63"/>
    </row>
    <row r="57" spans="1:15" ht="12.75" customHeight="1" x14ac:dyDescent="0.2">
      <c r="A57" s="63" t="s">
        <v>485</v>
      </c>
      <c r="B57" s="63" t="s">
        <v>490</v>
      </c>
      <c r="C57" s="63" t="s">
        <v>491</v>
      </c>
      <c r="D57" s="113">
        <v>8</v>
      </c>
      <c r="E57" s="113">
        <v>17</v>
      </c>
      <c r="F57" s="113"/>
      <c r="G57" s="113">
        <v>1</v>
      </c>
      <c r="H57" s="113">
        <v>5</v>
      </c>
      <c r="I57" s="113">
        <v>2</v>
      </c>
      <c r="J57" s="118"/>
      <c r="K57" s="113"/>
      <c r="N57" s="63"/>
      <c r="O57" s="63"/>
    </row>
    <row r="58" spans="1:15" ht="12.75" customHeight="1" x14ac:dyDescent="0.2">
      <c r="A58" s="63" t="s">
        <v>485</v>
      </c>
      <c r="B58" s="63" t="s">
        <v>492</v>
      </c>
      <c r="C58" s="63" t="s">
        <v>493</v>
      </c>
      <c r="D58" s="113">
        <v>3</v>
      </c>
      <c r="E58" s="113">
        <v>33</v>
      </c>
      <c r="F58" s="113"/>
      <c r="G58" s="113"/>
      <c r="H58" s="113">
        <v>1</v>
      </c>
      <c r="I58" s="113">
        <v>2</v>
      </c>
      <c r="J58" s="113"/>
      <c r="K58" s="113"/>
      <c r="N58" s="63"/>
      <c r="O58" s="63"/>
    </row>
    <row r="59" spans="1:15" ht="12.75" customHeight="1" x14ac:dyDescent="0.2">
      <c r="A59" s="63" t="s">
        <v>485</v>
      </c>
      <c r="B59" s="63" t="s">
        <v>494</v>
      </c>
      <c r="C59" s="63" t="s">
        <v>495</v>
      </c>
      <c r="D59" s="113">
        <v>1</v>
      </c>
      <c r="E59" s="113">
        <v>1</v>
      </c>
      <c r="F59" s="113"/>
      <c r="G59" s="113">
        <v>1</v>
      </c>
      <c r="H59" s="113"/>
      <c r="I59" s="113"/>
      <c r="J59" s="113"/>
      <c r="K59" s="113"/>
      <c r="N59" s="63"/>
      <c r="O59" s="63"/>
    </row>
    <row r="60" spans="1:15" ht="12.75" customHeight="1" x14ac:dyDescent="0.2">
      <c r="A60" s="63" t="s">
        <v>485</v>
      </c>
      <c r="B60" s="63" t="s">
        <v>496</v>
      </c>
      <c r="C60" s="63" t="s">
        <v>497</v>
      </c>
      <c r="D60" s="216">
        <v>1</v>
      </c>
      <c r="E60" s="216">
        <v>2</v>
      </c>
      <c r="F60" s="216"/>
      <c r="G60" s="216"/>
      <c r="H60" s="216">
        <v>1</v>
      </c>
      <c r="I60" s="216"/>
      <c r="J60" s="216"/>
      <c r="K60" s="216"/>
      <c r="N60" s="63"/>
      <c r="O60" s="63"/>
    </row>
    <row r="61" spans="1:15" ht="12.75" customHeight="1" x14ac:dyDescent="0.2">
      <c r="A61" s="63" t="s">
        <v>485</v>
      </c>
      <c r="B61" s="63" t="s">
        <v>498</v>
      </c>
      <c r="C61" s="63" t="s">
        <v>499</v>
      </c>
      <c r="D61" s="113">
        <v>9</v>
      </c>
      <c r="E61" s="113">
        <v>57</v>
      </c>
      <c r="F61" s="113"/>
      <c r="G61" s="113"/>
      <c r="H61" s="113">
        <v>3</v>
      </c>
      <c r="I61" s="113">
        <v>3</v>
      </c>
      <c r="J61" s="113">
        <v>3</v>
      </c>
      <c r="K61" s="113"/>
      <c r="N61" s="63"/>
      <c r="O61" s="63"/>
    </row>
    <row r="62" spans="1:15" ht="12.75" customHeight="1" x14ac:dyDescent="0.2">
      <c r="A62" s="63" t="s">
        <v>485</v>
      </c>
      <c r="B62" s="63" t="s">
        <v>500</v>
      </c>
      <c r="C62" s="63" t="s">
        <v>501</v>
      </c>
      <c r="D62" s="113">
        <v>28</v>
      </c>
      <c r="E62" s="113">
        <v>255</v>
      </c>
      <c r="F62" s="113"/>
      <c r="G62" s="113">
        <v>7</v>
      </c>
      <c r="H62" s="113">
        <v>6</v>
      </c>
      <c r="I62" s="113">
        <v>6</v>
      </c>
      <c r="J62" s="113">
        <v>7</v>
      </c>
      <c r="K62" s="113">
        <v>2</v>
      </c>
      <c r="N62" s="63"/>
      <c r="O62" s="63"/>
    </row>
    <row r="63" spans="1:15" ht="12.75" customHeight="1" x14ac:dyDescent="0.2">
      <c r="A63" s="63" t="s">
        <v>485</v>
      </c>
      <c r="B63" s="63" t="s">
        <v>504</v>
      </c>
      <c r="C63" s="63" t="s">
        <v>505</v>
      </c>
      <c r="D63" s="113">
        <v>13</v>
      </c>
      <c r="E63" s="113">
        <v>23</v>
      </c>
      <c r="F63" s="113"/>
      <c r="G63" s="113">
        <v>11</v>
      </c>
      <c r="H63" s="113">
        <v>1</v>
      </c>
      <c r="I63" s="113"/>
      <c r="J63" s="113">
        <v>1</v>
      </c>
      <c r="K63" s="113"/>
      <c r="N63" s="63"/>
      <c r="O63" s="63"/>
    </row>
    <row r="64" spans="1:15" ht="12.75" customHeight="1" x14ac:dyDescent="0.2">
      <c r="A64" s="63" t="s">
        <v>485</v>
      </c>
      <c r="B64" s="63" t="s">
        <v>506</v>
      </c>
      <c r="C64" s="63" t="s">
        <v>507</v>
      </c>
      <c r="D64" s="113">
        <v>7</v>
      </c>
      <c r="E64" s="113">
        <v>15</v>
      </c>
      <c r="F64" s="113"/>
      <c r="G64" s="113">
        <v>1</v>
      </c>
      <c r="H64" s="113">
        <v>5</v>
      </c>
      <c r="I64" s="113">
        <v>1</v>
      </c>
      <c r="J64" s="113"/>
      <c r="K64" s="113"/>
      <c r="N64" s="63"/>
      <c r="O64" s="63"/>
    </row>
    <row r="65" spans="1:15" ht="12.75" customHeight="1" x14ac:dyDescent="0.2">
      <c r="A65" s="63" t="s">
        <v>485</v>
      </c>
      <c r="B65" s="63" t="s">
        <v>508</v>
      </c>
      <c r="C65" s="63" t="s">
        <v>509</v>
      </c>
      <c r="D65" s="113">
        <v>11</v>
      </c>
      <c r="E65" s="113">
        <v>29</v>
      </c>
      <c r="F65" s="113"/>
      <c r="G65" s="113">
        <v>8</v>
      </c>
      <c r="H65" s="113">
        <v>1</v>
      </c>
      <c r="I65" s="113"/>
      <c r="J65" s="113">
        <v>2</v>
      </c>
      <c r="K65" s="113"/>
      <c r="N65" s="63"/>
      <c r="O65" s="63"/>
    </row>
    <row r="66" spans="1:15" ht="12.75" customHeight="1" x14ac:dyDescent="0.2">
      <c r="A66" s="63" t="s">
        <v>485</v>
      </c>
      <c r="B66" s="63" t="s">
        <v>510</v>
      </c>
      <c r="C66" s="63" t="s">
        <v>511</v>
      </c>
      <c r="D66" s="113">
        <v>5</v>
      </c>
      <c r="E66" s="113">
        <v>30</v>
      </c>
      <c r="F66" s="113"/>
      <c r="G66" s="113">
        <v>1</v>
      </c>
      <c r="H66" s="113">
        <v>1</v>
      </c>
      <c r="I66" s="113">
        <v>1</v>
      </c>
      <c r="J66" s="113">
        <v>2</v>
      </c>
      <c r="K66" s="113"/>
      <c r="N66" s="63"/>
      <c r="O66" s="63"/>
    </row>
    <row r="67" spans="1:15" ht="12.75" customHeight="1" x14ac:dyDescent="0.2">
      <c r="A67" s="63" t="s">
        <v>485</v>
      </c>
      <c r="B67" s="63" t="s">
        <v>512</v>
      </c>
      <c r="C67" s="63" t="s">
        <v>513</v>
      </c>
      <c r="D67" s="113">
        <v>4</v>
      </c>
      <c r="E67" s="113">
        <v>35</v>
      </c>
      <c r="F67" s="113"/>
      <c r="G67" s="113"/>
      <c r="H67" s="113">
        <v>3</v>
      </c>
      <c r="I67" s="113"/>
      <c r="J67" s="113">
        <v>1</v>
      </c>
      <c r="K67" s="113"/>
      <c r="N67" s="63"/>
      <c r="O67" s="63"/>
    </row>
    <row r="68" spans="1:15" ht="12.75" customHeight="1" x14ac:dyDescent="0.2">
      <c r="A68" s="63" t="s">
        <v>485</v>
      </c>
      <c r="B68" s="63" t="s">
        <v>514</v>
      </c>
      <c r="C68" s="63" t="s">
        <v>515</v>
      </c>
      <c r="D68" s="113">
        <v>24</v>
      </c>
      <c r="E68" s="113">
        <v>55</v>
      </c>
      <c r="F68" s="113"/>
      <c r="G68" s="113">
        <v>1</v>
      </c>
      <c r="H68" s="113">
        <v>16</v>
      </c>
      <c r="I68" s="113">
        <v>7</v>
      </c>
      <c r="J68" s="113"/>
      <c r="K68" s="113"/>
      <c r="N68" s="63"/>
      <c r="O68" s="63"/>
    </row>
    <row r="69" spans="1:15" ht="12.75" customHeight="1" x14ac:dyDescent="0.2">
      <c r="A69" s="63" t="s">
        <v>485</v>
      </c>
      <c r="B69" s="63" t="s">
        <v>516</v>
      </c>
      <c r="C69" s="63" t="s">
        <v>517</v>
      </c>
      <c r="D69" s="113">
        <v>12</v>
      </c>
      <c r="E69" s="113">
        <v>29</v>
      </c>
      <c r="F69" s="113"/>
      <c r="G69" s="113">
        <v>9</v>
      </c>
      <c r="H69" s="113">
        <v>2</v>
      </c>
      <c r="I69" s="113"/>
      <c r="J69" s="113">
        <v>1</v>
      </c>
      <c r="K69" s="113"/>
      <c r="N69" s="63"/>
      <c r="O69" s="63"/>
    </row>
    <row r="70" spans="1:15" ht="12.75" customHeight="1" x14ac:dyDescent="0.2">
      <c r="A70" s="63" t="s">
        <v>485</v>
      </c>
      <c r="B70" s="63" t="s">
        <v>520</v>
      </c>
      <c r="C70" s="63" t="s">
        <v>521</v>
      </c>
      <c r="D70" s="113">
        <v>11</v>
      </c>
      <c r="E70" s="113">
        <v>200</v>
      </c>
      <c r="F70" s="113"/>
      <c r="G70" s="113"/>
      <c r="H70" s="113"/>
      <c r="I70" s="113">
        <v>5</v>
      </c>
      <c r="J70" s="113">
        <v>4</v>
      </c>
      <c r="K70" s="113">
        <v>2</v>
      </c>
      <c r="N70" s="63"/>
      <c r="O70" s="63"/>
    </row>
    <row r="71" spans="1:15" ht="12.75" customHeight="1" x14ac:dyDescent="0.2">
      <c r="A71" s="63" t="s">
        <v>485</v>
      </c>
      <c r="B71" s="63" t="s">
        <v>524</v>
      </c>
      <c r="C71" s="63" t="s">
        <v>525</v>
      </c>
      <c r="D71" s="113">
        <v>7</v>
      </c>
      <c r="E71" s="113">
        <v>16</v>
      </c>
      <c r="F71" s="113"/>
      <c r="G71" s="113">
        <v>2</v>
      </c>
      <c r="H71" s="113">
        <v>2</v>
      </c>
      <c r="I71" s="113">
        <v>3</v>
      </c>
      <c r="J71" s="113"/>
      <c r="K71" s="113"/>
      <c r="N71" s="63"/>
      <c r="O71" s="63"/>
    </row>
    <row r="72" spans="1:15" ht="12.75" customHeight="1" x14ac:dyDescent="0.2">
      <c r="A72" s="63" t="s">
        <v>485</v>
      </c>
      <c r="B72" s="63" t="s">
        <v>526</v>
      </c>
      <c r="C72" s="63" t="s">
        <v>527</v>
      </c>
      <c r="D72" s="216">
        <v>1</v>
      </c>
      <c r="E72" s="216">
        <v>2</v>
      </c>
      <c r="F72" s="216"/>
      <c r="G72" s="216"/>
      <c r="H72" s="216">
        <v>1</v>
      </c>
      <c r="I72" s="216"/>
      <c r="J72" s="216"/>
      <c r="K72" s="216"/>
      <c r="N72" s="63"/>
      <c r="O72" s="63"/>
    </row>
    <row r="73" spans="1:15" ht="12.75" customHeight="1" x14ac:dyDescent="0.2">
      <c r="A73" s="64" t="s">
        <v>485</v>
      </c>
      <c r="B73" s="64" t="s">
        <v>528</v>
      </c>
      <c r="C73" s="64" t="s">
        <v>529</v>
      </c>
      <c r="D73" s="58">
        <v>3</v>
      </c>
      <c r="E73" s="58">
        <v>6</v>
      </c>
      <c r="F73" s="58"/>
      <c r="G73" s="58"/>
      <c r="H73" s="58">
        <v>3</v>
      </c>
      <c r="I73" s="58"/>
      <c r="J73" s="58"/>
      <c r="K73" s="58"/>
      <c r="N73" s="63"/>
      <c r="O73" s="63"/>
    </row>
    <row r="74" spans="1:15" ht="12.75" customHeight="1" x14ac:dyDescent="0.2">
      <c r="A74" s="27"/>
      <c r="B74" s="28">
        <f>COUNTA(B55:B73)</f>
        <v>19</v>
      </c>
      <c r="C74" s="28"/>
      <c r="D74" s="23">
        <f>SUM(D55:D73)</f>
        <v>159</v>
      </c>
      <c r="E74" s="23">
        <f>SUM(E55:E73)</f>
        <v>830</v>
      </c>
      <c r="F74" s="30"/>
      <c r="G74" s="23">
        <f>SUM(G55:G73)</f>
        <v>46</v>
      </c>
      <c r="H74" s="23">
        <f>SUM(H55:H73)</f>
        <v>55</v>
      </c>
      <c r="I74" s="23">
        <f>SUM(I55:I73)</f>
        <v>33</v>
      </c>
      <c r="J74" s="23">
        <f>SUM(J55:J73)</f>
        <v>21</v>
      </c>
      <c r="K74" s="23">
        <f>SUM(K55:K73)</f>
        <v>4</v>
      </c>
    </row>
    <row r="75" spans="1:15" ht="12.75" customHeight="1" x14ac:dyDescent="0.2">
      <c r="A75" s="27"/>
      <c r="B75" s="28"/>
      <c r="C75" s="28"/>
      <c r="D75" s="23"/>
      <c r="E75" s="23"/>
      <c r="F75" s="30"/>
      <c r="G75" s="23"/>
      <c r="H75" s="23"/>
      <c r="I75" s="23"/>
      <c r="J75" s="23"/>
      <c r="K75" s="23"/>
    </row>
    <row r="76" spans="1:15" ht="12.75" customHeight="1" x14ac:dyDescent="0.2">
      <c r="A76" s="109" t="s">
        <v>534</v>
      </c>
      <c r="B76" s="109" t="s">
        <v>543</v>
      </c>
      <c r="C76" s="109" t="s">
        <v>544</v>
      </c>
      <c r="D76" s="112">
        <v>4</v>
      </c>
      <c r="E76" s="112">
        <v>22</v>
      </c>
      <c r="F76" s="112"/>
      <c r="G76" s="112">
        <v>1</v>
      </c>
      <c r="H76" s="112"/>
      <c r="I76" s="112">
        <v>2</v>
      </c>
      <c r="J76" s="112">
        <v>1</v>
      </c>
      <c r="K76" s="112"/>
    </row>
    <row r="77" spans="1:15" ht="12.75" customHeight="1" x14ac:dyDescent="0.2">
      <c r="A77" s="109" t="s">
        <v>534</v>
      </c>
      <c r="B77" s="109" t="s">
        <v>545</v>
      </c>
      <c r="C77" s="109" t="s">
        <v>546</v>
      </c>
      <c r="D77" s="118">
        <v>2</v>
      </c>
      <c r="E77" s="118">
        <v>7</v>
      </c>
      <c r="F77" s="118"/>
      <c r="G77" s="118"/>
      <c r="H77" s="118">
        <v>1</v>
      </c>
      <c r="I77" s="118">
        <v>1</v>
      </c>
      <c r="J77" s="118"/>
      <c r="K77" s="118"/>
    </row>
    <row r="78" spans="1:15" ht="12.75" customHeight="1" x14ac:dyDescent="0.2">
      <c r="A78" s="109" t="s">
        <v>534</v>
      </c>
      <c r="B78" s="109" t="s">
        <v>547</v>
      </c>
      <c r="C78" s="109" t="s">
        <v>548</v>
      </c>
      <c r="D78" s="118">
        <v>1</v>
      </c>
      <c r="E78" s="118">
        <v>11</v>
      </c>
      <c r="F78" s="118"/>
      <c r="G78" s="118"/>
      <c r="H78" s="118"/>
      <c r="I78" s="118"/>
      <c r="J78" s="118">
        <v>1</v>
      </c>
      <c r="K78" s="118"/>
    </row>
    <row r="79" spans="1:15" ht="12.75" customHeight="1" x14ac:dyDescent="0.2">
      <c r="A79" s="109" t="s">
        <v>534</v>
      </c>
      <c r="B79" s="109" t="s">
        <v>559</v>
      </c>
      <c r="C79" s="109" t="s">
        <v>560</v>
      </c>
      <c r="D79" s="118">
        <v>1</v>
      </c>
      <c r="E79" s="118">
        <v>3</v>
      </c>
      <c r="F79" s="118"/>
      <c r="G79" s="118"/>
      <c r="H79" s="118"/>
      <c r="I79" s="118">
        <v>1</v>
      </c>
      <c r="J79" s="118"/>
      <c r="K79" s="118"/>
    </row>
    <row r="80" spans="1:15" ht="12.75" customHeight="1" x14ac:dyDescent="0.2">
      <c r="A80" s="109" t="s">
        <v>534</v>
      </c>
      <c r="B80" s="109" t="s">
        <v>561</v>
      </c>
      <c r="C80" s="109" t="s">
        <v>562</v>
      </c>
      <c r="D80" s="118">
        <v>2</v>
      </c>
      <c r="E80" s="118">
        <v>3</v>
      </c>
      <c r="F80" s="118"/>
      <c r="G80" s="118">
        <v>1</v>
      </c>
      <c r="H80" s="118">
        <v>1</v>
      </c>
      <c r="I80" s="118"/>
      <c r="J80" s="118"/>
      <c r="K80" s="118"/>
    </row>
    <row r="81" spans="1:11" ht="12.75" customHeight="1" x14ac:dyDescent="0.2">
      <c r="A81" s="109" t="s">
        <v>534</v>
      </c>
      <c r="B81" s="109" t="s">
        <v>565</v>
      </c>
      <c r="C81" s="109" t="s">
        <v>566</v>
      </c>
      <c r="D81" s="118">
        <v>4</v>
      </c>
      <c r="E81" s="118">
        <v>68</v>
      </c>
      <c r="F81" s="118"/>
      <c r="G81" s="118"/>
      <c r="H81" s="118"/>
      <c r="I81" s="118">
        <v>1</v>
      </c>
      <c r="J81" s="118">
        <v>2</v>
      </c>
      <c r="K81" s="118">
        <v>1</v>
      </c>
    </row>
    <row r="82" spans="1:11" ht="12.75" customHeight="1" x14ac:dyDescent="0.2">
      <c r="A82" s="109" t="s">
        <v>534</v>
      </c>
      <c r="B82" s="109" t="s">
        <v>567</v>
      </c>
      <c r="C82" s="109" t="s">
        <v>568</v>
      </c>
      <c r="D82" s="118">
        <v>8</v>
      </c>
      <c r="E82" s="118">
        <v>54</v>
      </c>
      <c r="F82" s="118"/>
      <c r="G82" s="118"/>
      <c r="H82" s="118"/>
      <c r="I82" s="118">
        <v>5</v>
      </c>
      <c r="J82" s="118">
        <v>3</v>
      </c>
      <c r="K82" s="118"/>
    </row>
    <row r="83" spans="1:11" ht="12.75" customHeight="1" x14ac:dyDescent="0.2">
      <c r="A83" s="109" t="s">
        <v>534</v>
      </c>
      <c r="B83" s="109" t="s">
        <v>583</v>
      </c>
      <c r="C83" s="109" t="s">
        <v>584</v>
      </c>
      <c r="D83" s="221">
        <v>1</v>
      </c>
      <c r="E83" s="221">
        <v>2</v>
      </c>
      <c r="F83" s="221"/>
      <c r="G83" s="221"/>
      <c r="H83" s="221">
        <v>1</v>
      </c>
      <c r="I83" s="221"/>
      <c r="J83" s="221"/>
      <c r="K83" s="221"/>
    </row>
    <row r="84" spans="1:11" ht="12.75" customHeight="1" x14ac:dyDescent="0.2">
      <c r="A84" s="109" t="s">
        <v>534</v>
      </c>
      <c r="B84" s="109" t="s">
        <v>589</v>
      </c>
      <c r="C84" s="109" t="s">
        <v>590</v>
      </c>
      <c r="D84" s="221">
        <v>1</v>
      </c>
      <c r="E84" s="221">
        <v>1</v>
      </c>
      <c r="F84" s="221"/>
      <c r="G84" s="221">
        <v>1</v>
      </c>
      <c r="H84" s="221"/>
      <c r="I84" s="221"/>
      <c r="J84" s="221"/>
      <c r="K84" s="221"/>
    </row>
    <row r="85" spans="1:11" ht="12.75" customHeight="1" x14ac:dyDescent="0.2">
      <c r="A85" s="109" t="s">
        <v>534</v>
      </c>
      <c r="B85" s="109" t="s">
        <v>593</v>
      </c>
      <c r="C85" s="109" t="s">
        <v>594</v>
      </c>
      <c r="D85" s="221">
        <v>2</v>
      </c>
      <c r="E85" s="221">
        <v>3</v>
      </c>
      <c r="F85" s="221"/>
      <c r="G85" s="221">
        <v>1</v>
      </c>
      <c r="H85" s="221">
        <v>1</v>
      </c>
      <c r="I85" s="221"/>
      <c r="J85" s="221"/>
      <c r="K85" s="221"/>
    </row>
    <row r="86" spans="1:11" ht="12.75" customHeight="1" x14ac:dyDescent="0.2">
      <c r="A86" s="109" t="s">
        <v>534</v>
      </c>
      <c r="B86" s="109" t="s">
        <v>595</v>
      </c>
      <c r="C86" s="109" t="s">
        <v>596</v>
      </c>
      <c r="D86" s="221">
        <v>1</v>
      </c>
      <c r="E86" s="221">
        <v>1</v>
      </c>
      <c r="F86" s="221"/>
      <c r="G86" s="221">
        <v>1</v>
      </c>
      <c r="H86" s="221"/>
      <c r="I86" s="221"/>
      <c r="J86" s="221"/>
      <c r="K86" s="221"/>
    </row>
    <row r="87" spans="1:11" ht="12.75" customHeight="1" x14ac:dyDescent="0.2">
      <c r="A87" s="109" t="s">
        <v>534</v>
      </c>
      <c r="B87" s="109" t="s">
        <v>611</v>
      </c>
      <c r="C87" s="109" t="s">
        <v>612</v>
      </c>
      <c r="D87" s="221">
        <v>1</v>
      </c>
      <c r="E87" s="221">
        <v>2</v>
      </c>
      <c r="F87" s="221"/>
      <c r="G87" s="221"/>
      <c r="H87" s="221">
        <v>1</v>
      </c>
      <c r="I87" s="221"/>
      <c r="J87" s="221"/>
      <c r="K87" s="221"/>
    </row>
    <row r="88" spans="1:11" ht="12.75" customHeight="1" x14ac:dyDescent="0.2">
      <c r="A88" s="109" t="s">
        <v>534</v>
      </c>
      <c r="B88" s="109" t="s">
        <v>617</v>
      </c>
      <c r="C88" s="109" t="s">
        <v>618</v>
      </c>
      <c r="D88" s="221">
        <v>2</v>
      </c>
      <c r="E88" s="221">
        <v>12</v>
      </c>
      <c r="F88" s="221"/>
      <c r="G88" s="221"/>
      <c r="H88" s="221">
        <v>1</v>
      </c>
      <c r="I88" s="221"/>
      <c r="J88" s="221">
        <v>1</v>
      </c>
      <c r="K88" s="221"/>
    </row>
    <row r="89" spans="1:11" ht="12.75" customHeight="1" x14ac:dyDescent="0.2">
      <c r="A89" s="220" t="s">
        <v>534</v>
      </c>
      <c r="B89" s="220" t="s">
        <v>684</v>
      </c>
      <c r="C89" s="220" t="s">
        <v>685</v>
      </c>
      <c r="D89" s="221">
        <v>2</v>
      </c>
      <c r="E89" s="221">
        <v>12</v>
      </c>
      <c r="F89" s="221"/>
      <c r="G89" s="221"/>
      <c r="H89" s="221"/>
      <c r="I89" s="221">
        <v>1</v>
      </c>
      <c r="J89" s="221">
        <v>1</v>
      </c>
      <c r="K89" s="221"/>
    </row>
    <row r="90" spans="1:11" ht="12.75" customHeight="1" x14ac:dyDescent="0.2">
      <c r="A90" s="109" t="s">
        <v>534</v>
      </c>
      <c r="B90" s="109" t="s">
        <v>619</v>
      </c>
      <c r="C90" s="109" t="s">
        <v>620</v>
      </c>
      <c r="D90" s="221">
        <v>1</v>
      </c>
      <c r="E90" s="221">
        <v>2</v>
      </c>
      <c r="F90" s="221"/>
      <c r="G90" s="221"/>
      <c r="H90" s="221">
        <v>1</v>
      </c>
      <c r="I90" s="221"/>
      <c r="J90" s="221"/>
      <c r="K90" s="221"/>
    </row>
    <row r="91" spans="1:11" ht="12.75" customHeight="1" x14ac:dyDescent="0.2">
      <c r="A91" s="109" t="s">
        <v>534</v>
      </c>
      <c r="B91" s="109" t="s">
        <v>633</v>
      </c>
      <c r="C91" s="109" t="s">
        <v>634</v>
      </c>
      <c r="D91" s="221">
        <v>1</v>
      </c>
      <c r="E91" s="221">
        <v>5</v>
      </c>
      <c r="F91" s="221"/>
      <c r="G91" s="221"/>
      <c r="H91" s="221"/>
      <c r="I91" s="221">
        <v>1</v>
      </c>
      <c r="J91" s="221"/>
      <c r="K91" s="221"/>
    </row>
    <row r="92" spans="1:11" ht="12.75" customHeight="1" x14ac:dyDescent="0.2">
      <c r="A92" s="109" t="s">
        <v>534</v>
      </c>
      <c r="B92" s="109" t="s">
        <v>635</v>
      </c>
      <c r="C92" s="109" t="s">
        <v>636</v>
      </c>
      <c r="D92" s="221">
        <v>2</v>
      </c>
      <c r="E92" s="221">
        <v>4</v>
      </c>
      <c r="F92" s="221"/>
      <c r="G92" s="221"/>
      <c r="H92" s="221">
        <v>2</v>
      </c>
      <c r="I92" s="221"/>
      <c r="J92" s="221"/>
      <c r="K92" s="221"/>
    </row>
    <row r="93" spans="1:11" ht="12.75" customHeight="1" x14ac:dyDescent="0.2">
      <c r="A93" s="109" t="s">
        <v>534</v>
      </c>
      <c r="B93" s="109" t="s">
        <v>639</v>
      </c>
      <c r="C93" s="109" t="s">
        <v>640</v>
      </c>
      <c r="D93" s="145">
        <v>1</v>
      </c>
      <c r="E93" s="145">
        <v>1</v>
      </c>
      <c r="F93" s="145"/>
      <c r="G93" s="145">
        <v>1</v>
      </c>
      <c r="H93" s="145"/>
      <c r="I93" s="145"/>
      <c r="J93" s="145"/>
      <c r="K93" s="145"/>
    </row>
    <row r="94" spans="1:11" ht="12.75" customHeight="1" x14ac:dyDescent="0.2">
      <c r="A94" s="109" t="s">
        <v>534</v>
      </c>
      <c r="B94" s="109" t="s">
        <v>641</v>
      </c>
      <c r="C94" s="109" t="s">
        <v>642</v>
      </c>
      <c r="D94" s="118">
        <v>1</v>
      </c>
      <c r="E94" s="118">
        <v>1</v>
      </c>
      <c r="F94" s="118"/>
      <c r="G94" s="118">
        <v>1</v>
      </c>
      <c r="H94" s="118"/>
      <c r="I94" s="118"/>
      <c r="J94" s="118"/>
      <c r="K94" s="118"/>
    </row>
    <row r="95" spans="1:11" ht="12.75" customHeight="1" x14ac:dyDescent="0.2">
      <c r="A95" s="109" t="s">
        <v>534</v>
      </c>
      <c r="B95" s="109" t="s">
        <v>645</v>
      </c>
      <c r="C95" s="109" t="s">
        <v>646</v>
      </c>
      <c r="D95" s="118">
        <v>2</v>
      </c>
      <c r="E95" s="118">
        <v>6</v>
      </c>
      <c r="F95" s="118"/>
      <c r="G95" s="118"/>
      <c r="H95" s="118">
        <v>1</v>
      </c>
      <c r="I95" s="118">
        <v>1</v>
      </c>
      <c r="J95" s="118"/>
      <c r="K95" s="118"/>
    </row>
    <row r="96" spans="1:11" ht="12.75" customHeight="1" x14ac:dyDescent="0.2">
      <c r="A96" s="109" t="s">
        <v>534</v>
      </c>
      <c r="B96" s="109" t="s">
        <v>650</v>
      </c>
      <c r="C96" s="109" t="s">
        <v>651</v>
      </c>
      <c r="D96" s="118">
        <v>2</v>
      </c>
      <c r="E96" s="118">
        <v>5</v>
      </c>
      <c r="F96" s="118"/>
      <c r="G96" s="118"/>
      <c r="H96" s="118">
        <v>1</v>
      </c>
      <c r="I96" s="118">
        <v>1</v>
      </c>
      <c r="J96" s="118"/>
      <c r="K96" s="118"/>
    </row>
    <row r="97" spans="1:11" ht="12.75" customHeight="1" x14ac:dyDescent="0.2">
      <c r="A97" s="109" t="s">
        <v>534</v>
      </c>
      <c r="B97" s="109" t="s">
        <v>654</v>
      </c>
      <c r="C97" s="109" t="s">
        <v>655</v>
      </c>
      <c r="D97" s="118">
        <v>1</v>
      </c>
      <c r="E97" s="118">
        <v>2</v>
      </c>
      <c r="F97" s="118"/>
      <c r="G97" s="118"/>
      <c r="H97" s="118">
        <v>1</v>
      </c>
      <c r="I97" s="118"/>
      <c r="J97" s="118"/>
      <c r="K97" s="118"/>
    </row>
    <row r="98" spans="1:11" ht="12.75" customHeight="1" x14ac:dyDescent="0.2">
      <c r="A98" s="109" t="s">
        <v>534</v>
      </c>
      <c r="B98" s="109" t="s">
        <v>658</v>
      </c>
      <c r="C98" s="109" t="s">
        <v>659</v>
      </c>
      <c r="D98" s="118">
        <v>1</v>
      </c>
      <c r="E98" s="118">
        <v>1</v>
      </c>
      <c r="F98" s="118"/>
      <c r="G98" s="118">
        <v>1</v>
      </c>
      <c r="H98" s="118"/>
      <c r="I98" s="118"/>
      <c r="J98" s="118"/>
      <c r="K98" s="118"/>
    </row>
    <row r="99" spans="1:11" ht="12.75" customHeight="1" x14ac:dyDescent="0.2">
      <c r="A99" s="109" t="s">
        <v>534</v>
      </c>
      <c r="B99" s="109" t="s">
        <v>670</v>
      </c>
      <c r="C99" s="109" t="s">
        <v>671</v>
      </c>
      <c r="D99" s="48">
        <v>4</v>
      </c>
      <c r="E99" s="48">
        <v>213</v>
      </c>
      <c r="F99" s="48"/>
      <c r="G99" s="48"/>
      <c r="H99" s="48"/>
      <c r="I99" s="48">
        <v>1</v>
      </c>
      <c r="J99" s="48">
        <v>1</v>
      </c>
      <c r="K99" s="48">
        <v>2</v>
      </c>
    </row>
    <row r="100" spans="1:11" ht="12.75" customHeight="1" x14ac:dyDescent="0.2">
      <c r="A100" s="110" t="s">
        <v>534</v>
      </c>
      <c r="B100" s="110" t="s">
        <v>674</v>
      </c>
      <c r="C100" s="110" t="s">
        <v>675</v>
      </c>
      <c r="D100" s="58">
        <v>1</v>
      </c>
      <c r="E100" s="58">
        <v>5</v>
      </c>
      <c r="F100" s="58"/>
      <c r="G100" s="58"/>
      <c r="H100" s="58"/>
      <c r="I100" s="58">
        <v>1</v>
      </c>
      <c r="J100" s="58"/>
      <c r="K100" s="58"/>
    </row>
    <row r="101" spans="1:11" ht="12.75" customHeight="1" x14ac:dyDescent="0.2">
      <c r="A101" s="27"/>
      <c r="B101" s="28">
        <f>COUNTA(B76:B100)</f>
        <v>25</v>
      </c>
      <c r="C101" s="28"/>
      <c r="D101" s="23">
        <f>SUM(D76:D100)</f>
        <v>49</v>
      </c>
      <c r="E101" s="23">
        <f>SUM(E76:E100)</f>
        <v>446</v>
      </c>
      <c r="F101" s="30"/>
      <c r="G101" s="23">
        <f>SUM(G76:G100)</f>
        <v>8</v>
      </c>
      <c r="H101" s="23">
        <f>SUM(H76:H100)</f>
        <v>12</v>
      </c>
      <c r="I101" s="23">
        <f>SUM(I76:I100)</f>
        <v>16</v>
      </c>
      <c r="J101" s="23">
        <f>SUM(J76:J100)</f>
        <v>10</v>
      </c>
      <c r="K101" s="23">
        <f>SUM(K76:K100)</f>
        <v>3</v>
      </c>
    </row>
    <row r="102" spans="1:11" ht="12.75" customHeight="1" x14ac:dyDescent="0.2">
      <c r="A102" s="27"/>
      <c r="B102" s="28"/>
      <c r="C102" s="28"/>
      <c r="D102" s="23"/>
      <c r="E102" s="23"/>
      <c r="F102" s="30"/>
      <c r="G102" s="23"/>
      <c r="H102" s="23"/>
      <c r="I102" s="23"/>
      <c r="J102" s="23"/>
      <c r="K102" s="23"/>
    </row>
    <row r="103" spans="1:11" ht="12.75" customHeight="1" x14ac:dyDescent="0.2">
      <c r="A103" s="63" t="s">
        <v>686</v>
      </c>
      <c r="B103" s="63" t="s">
        <v>687</v>
      </c>
      <c r="C103" s="63" t="s">
        <v>688</v>
      </c>
      <c r="D103" s="112">
        <v>3</v>
      </c>
      <c r="E103" s="112">
        <v>3</v>
      </c>
      <c r="F103" s="112"/>
      <c r="G103" s="112">
        <v>3</v>
      </c>
      <c r="H103" s="112"/>
      <c r="I103" s="112"/>
      <c r="J103" s="112"/>
      <c r="K103" s="112"/>
    </row>
    <row r="104" spans="1:11" ht="12.75" customHeight="1" x14ac:dyDescent="0.2">
      <c r="A104" s="63" t="s">
        <v>686</v>
      </c>
      <c r="B104" s="63" t="s">
        <v>690</v>
      </c>
      <c r="C104" s="63" t="s">
        <v>691</v>
      </c>
      <c r="D104" s="134">
        <v>16</v>
      </c>
      <c r="E104" s="134">
        <v>31</v>
      </c>
      <c r="F104" s="149"/>
      <c r="G104" s="118">
        <v>7</v>
      </c>
      <c r="H104" s="118">
        <v>6</v>
      </c>
      <c r="I104" s="118">
        <v>3</v>
      </c>
      <c r="J104" s="118"/>
      <c r="K104" s="118"/>
    </row>
    <row r="105" spans="1:11" ht="12.75" customHeight="1" x14ac:dyDescent="0.2">
      <c r="A105" s="63" t="s">
        <v>686</v>
      </c>
      <c r="B105" s="63" t="s">
        <v>692</v>
      </c>
      <c r="C105" s="63" t="s">
        <v>693</v>
      </c>
      <c r="D105" s="118">
        <v>1</v>
      </c>
      <c r="E105" s="118">
        <v>2</v>
      </c>
      <c r="F105" s="118"/>
      <c r="G105" s="118"/>
      <c r="H105" s="118">
        <v>1</v>
      </c>
      <c r="I105" s="118"/>
      <c r="J105" s="118"/>
      <c r="K105" s="118"/>
    </row>
    <row r="106" spans="1:11" ht="12.75" customHeight="1" x14ac:dyDescent="0.2">
      <c r="A106" s="63" t="s">
        <v>686</v>
      </c>
      <c r="B106" s="63" t="s">
        <v>694</v>
      </c>
      <c r="C106" s="63" t="s">
        <v>695</v>
      </c>
      <c r="D106" s="118">
        <v>7</v>
      </c>
      <c r="E106" s="118">
        <v>8</v>
      </c>
      <c r="F106" s="118"/>
      <c r="G106" s="118">
        <v>6</v>
      </c>
      <c r="H106" s="118">
        <v>1</v>
      </c>
      <c r="I106" s="118"/>
      <c r="J106" s="118"/>
      <c r="K106" s="118"/>
    </row>
    <row r="107" spans="1:11" ht="12.75" customHeight="1" x14ac:dyDescent="0.2">
      <c r="A107" s="64" t="s">
        <v>686</v>
      </c>
      <c r="B107" s="64" t="s">
        <v>698</v>
      </c>
      <c r="C107" s="64" t="s">
        <v>620</v>
      </c>
      <c r="D107" s="58">
        <v>2</v>
      </c>
      <c r="E107" s="58">
        <v>6</v>
      </c>
      <c r="F107" s="58"/>
      <c r="G107" s="58"/>
      <c r="H107" s="58">
        <v>1</v>
      </c>
      <c r="I107" s="58">
        <v>1</v>
      </c>
      <c r="J107" s="58"/>
      <c r="K107" s="58"/>
    </row>
    <row r="108" spans="1:11" ht="12.75" customHeight="1" x14ac:dyDescent="0.2">
      <c r="A108" s="27"/>
      <c r="B108" s="28">
        <f>COUNTA(B103:B107)</f>
        <v>5</v>
      </c>
      <c r="C108" s="28"/>
      <c r="D108" s="23">
        <f>SUM(D103:D107)</f>
        <v>29</v>
      </c>
      <c r="E108" s="23">
        <f>SUM(E103:E107)</f>
        <v>50</v>
      </c>
      <c r="F108" s="30"/>
      <c r="G108" s="23">
        <f>SUM(G103:G107)</f>
        <v>16</v>
      </c>
      <c r="H108" s="23">
        <f>SUM(H103:H107)</f>
        <v>9</v>
      </c>
      <c r="I108" s="23">
        <f>SUM(I103:I107)</f>
        <v>4</v>
      </c>
      <c r="J108" s="23">
        <f>SUM(J103:J107)</f>
        <v>0</v>
      </c>
      <c r="K108" s="23">
        <f>SUM(K103:K107)</f>
        <v>0</v>
      </c>
    </row>
    <row r="109" spans="1:11" ht="12.75" customHeight="1" x14ac:dyDescent="0.2">
      <c r="A109" s="27"/>
      <c r="B109" s="28"/>
      <c r="C109" s="28"/>
      <c r="D109" s="23"/>
      <c r="E109" s="23"/>
      <c r="F109" s="30"/>
      <c r="G109" s="23"/>
      <c r="H109" s="23"/>
      <c r="I109" s="23"/>
      <c r="J109" s="23"/>
      <c r="K109" s="23"/>
    </row>
    <row r="110" spans="1:11" ht="12.75" customHeight="1" x14ac:dyDescent="0.2">
      <c r="A110" s="63" t="s">
        <v>699</v>
      </c>
      <c r="B110" s="63" t="s">
        <v>700</v>
      </c>
      <c r="C110" s="63" t="s">
        <v>701</v>
      </c>
      <c r="D110" s="112">
        <v>1</v>
      </c>
      <c r="E110" s="112">
        <v>1</v>
      </c>
      <c r="F110" s="112"/>
      <c r="G110" s="112">
        <v>1</v>
      </c>
      <c r="H110" s="112"/>
      <c r="I110" s="112"/>
      <c r="J110" s="112"/>
      <c r="K110" s="112"/>
    </row>
    <row r="111" spans="1:11" ht="12.75" customHeight="1" x14ac:dyDescent="0.2">
      <c r="A111" s="63" t="s">
        <v>699</v>
      </c>
      <c r="B111" s="63" t="s">
        <v>702</v>
      </c>
      <c r="C111" s="63" t="s">
        <v>703</v>
      </c>
      <c r="D111" s="118">
        <v>1</v>
      </c>
      <c r="E111" s="118">
        <v>1</v>
      </c>
      <c r="F111" s="118"/>
      <c r="G111" s="118">
        <v>1</v>
      </c>
      <c r="H111" s="118"/>
      <c r="I111" s="118"/>
      <c r="J111" s="118"/>
      <c r="K111" s="118"/>
    </row>
    <row r="112" spans="1:11" ht="12.75" customHeight="1" x14ac:dyDescent="0.2">
      <c r="A112" s="63" t="s">
        <v>699</v>
      </c>
      <c r="B112" s="63" t="s">
        <v>711</v>
      </c>
      <c r="C112" s="63" t="s">
        <v>712</v>
      </c>
      <c r="D112" s="119">
        <v>4</v>
      </c>
      <c r="E112" s="119">
        <v>4</v>
      </c>
      <c r="F112" s="119"/>
      <c r="G112" s="119">
        <v>4</v>
      </c>
      <c r="H112" s="119"/>
      <c r="I112" s="118"/>
      <c r="J112" s="118"/>
      <c r="K112" s="118"/>
    </row>
    <row r="113" spans="1:11" ht="12.75" customHeight="1" x14ac:dyDescent="0.2">
      <c r="A113" s="63" t="s">
        <v>699</v>
      </c>
      <c r="B113" s="63" t="s">
        <v>717</v>
      </c>
      <c r="C113" s="63" t="s">
        <v>718</v>
      </c>
      <c r="D113" s="119">
        <v>3</v>
      </c>
      <c r="E113" s="119">
        <v>3</v>
      </c>
      <c r="F113" s="119"/>
      <c r="G113" s="119">
        <v>3</v>
      </c>
      <c r="H113" s="119"/>
      <c r="I113" s="118"/>
      <c r="J113" s="118"/>
      <c r="K113" s="118"/>
    </row>
    <row r="114" spans="1:11" ht="12.75" customHeight="1" x14ac:dyDescent="0.2">
      <c r="A114" s="63" t="s">
        <v>699</v>
      </c>
      <c r="B114" s="63" t="s">
        <v>719</v>
      </c>
      <c r="C114" s="63" t="s">
        <v>720</v>
      </c>
      <c r="D114" s="118">
        <v>6</v>
      </c>
      <c r="E114" s="118">
        <v>6</v>
      </c>
      <c r="F114" s="118"/>
      <c r="G114" s="118">
        <v>6</v>
      </c>
      <c r="H114" s="118"/>
      <c r="I114" s="118"/>
      <c r="J114" s="118"/>
      <c r="K114" s="118"/>
    </row>
    <row r="115" spans="1:11" ht="12.75" customHeight="1" x14ac:dyDescent="0.2">
      <c r="A115" s="63" t="s">
        <v>699</v>
      </c>
      <c r="B115" s="63" t="s">
        <v>725</v>
      </c>
      <c r="C115" s="63" t="s">
        <v>726</v>
      </c>
      <c r="D115" s="118">
        <v>1</v>
      </c>
      <c r="E115" s="118">
        <v>1</v>
      </c>
      <c r="F115" s="118"/>
      <c r="G115" s="118">
        <v>1</v>
      </c>
      <c r="H115" s="118"/>
      <c r="I115" s="118"/>
      <c r="J115" s="118"/>
      <c r="K115" s="118"/>
    </row>
    <row r="116" spans="1:11" ht="12.75" customHeight="1" x14ac:dyDescent="0.2">
      <c r="A116" s="64" t="s">
        <v>699</v>
      </c>
      <c r="B116" s="64" t="s">
        <v>727</v>
      </c>
      <c r="C116" s="64" t="s">
        <v>728</v>
      </c>
      <c r="D116" s="58">
        <v>1</v>
      </c>
      <c r="E116" s="58">
        <v>1</v>
      </c>
      <c r="F116" s="58"/>
      <c r="G116" s="58">
        <v>1</v>
      </c>
      <c r="H116" s="58"/>
      <c r="I116" s="58"/>
      <c r="J116" s="58"/>
      <c r="K116" s="58"/>
    </row>
    <row r="117" spans="1:11" ht="12.75" customHeight="1" x14ac:dyDescent="0.2">
      <c r="A117" s="27"/>
      <c r="B117" s="28">
        <f>COUNTA(B110:B116)</f>
        <v>7</v>
      </c>
      <c r="C117" s="28"/>
      <c r="D117" s="23">
        <f>SUM(D110:D116)</f>
        <v>17</v>
      </c>
      <c r="E117" s="23">
        <f>SUM(E110:E116)</f>
        <v>17</v>
      </c>
      <c r="F117" s="30"/>
      <c r="G117" s="23">
        <f>SUM(G110:G116)</f>
        <v>17</v>
      </c>
      <c r="H117" s="23">
        <f>SUM(H110:H116)</f>
        <v>0</v>
      </c>
      <c r="I117" s="23">
        <f>SUM(I110:I116)</f>
        <v>0</v>
      </c>
      <c r="J117" s="23">
        <f>SUM(J110:J116)</f>
        <v>0</v>
      </c>
      <c r="K117" s="23">
        <f>SUM(K110:K116)</f>
        <v>0</v>
      </c>
    </row>
    <row r="118" spans="1:11" ht="12.75" customHeight="1" x14ac:dyDescent="0.2">
      <c r="A118" s="27"/>
      <c r="B118" s="28"/>
      <c r="C118" s="28"/>
      <c r="D118" s="23"/>
      <c r="E118" s="23"/>
      <c r="F118" s="30"/>
      <c r="G118" s="23"/>
      <c r="H118" s="23"/>
      <c r="I118" s="23"/>
      <c r="J118" s="23"/>
      <c r="K118" s="23"/>
    </row>
    <row r="119" spans="1:11" ht="12.75" customHeight="1" x14ac:dyDescent="0.2">
      <c r="A119" s="63" t="s">
        <v>732</v>
      </c>
      <c r="B119" s="63" t="s">
        <v>735</v>
      </c>
      <c r="C119" s="63" t="s">
        <v>688</v>
      </c>
      <c r="D119" s="112">
        <v>6</v>
      </c>
      <c r="E119" s="112">
        <v>71</v>
      </c>
      <c r="F119" s="112"/>
      <c r="G119" s="112"/>
      <c r="H119" s="112"/>
      <c r="I119" s="112">
        <v>2</v>
      </c>
      <c r="J119" s="112">
        <v>4</v>
      </c>
      <c r="K119" s="112"/>
    </row>
    <row r="120" spans="1:11" ht="12.75" customHeight="1" x14ac:dyDescent="0.2">
      <c r="A120" s="63" t="s">
        <v>732</v>
      </c>
      <c r="B120" s="63" t="s">
        <v>736</v>
      </c>
      <c r="C120" s="63" t="s">
        <v>737</v>
      </c>
      <c r="D120" s="113">
        <v>1</v>
      </c>
      <c r="E120" s="113">
        <v>7</v>
      </c>
      <c r="F120" s="113"/>
      <c r="G120" s="113"/>
      <c r="H120" s="113"/>
      <c r="I120" s="113">
        <v>1</v>
      </c>
      <c r="J120" s="113"/>
      <c r="K120" s="113"/>
    </row>
    <row r="121" spans="1:11" ht="12.75" customHeight="1" x14ac:dyDescent="0.2">
      <c r="A121" s="63" t="s">
        <v>732</v>
      </c>
      <c r="B121" s="63" t="s">
        <v>740</v>
      </c>
      <c r="C121" s="63" t="s">
        <v>741</v>
      </c>
      <c r="D121" s="113">
        <v>1</v>
      </c>
      <c r="E121" s="113">
        <v>6</v>
      </c>
      <c r="F121" s="113"/>
      <c r="G121" s="113"/>
      <c r="H121" s="113"/>
      <c r="I121" s="113">
        <v>1</v>
      </c>
      <c r="J121" s="113"/>
      <c r="K121" s="113"/>
    </row>
    <row r="122" spans="1:11" ht="12.75" customHeight="1" x14ac:dyDescent="0.2">
      <c r="A122" s="63" t="s">
        <v>732</v>
      </c>
      <c r="B122" s="63" t="s">
        <v>748</v>
      </c>
      <c r="C122" s="63" t="s">
        <v>749</v>
      </c>
      <c r="D122" s="113">
        <v>6</v>
      </c>
      <c r="E122" s="113">
        <v>84</v>
      </c>
      <c r="F122" s="113"/>
      <c r="G122" s="113"/>
      <c r="H122" s="113"/>
      <c r="I122" s="113">
        <v>2</v>
      </c>
      <c r="J122" s="113">
        <v>4</v>
      </c>
      <c r="K122" s="113"/>
    </row>
    <row r="123" spans="1:11" ht="12.75" customHeight="1" x14ac:dyDescent="0.2">
      <c r="A123" s="63" t="s">
        <v>732</v>
      </c>
      <c r="B123" s="63" t="s">
        <v>750</v>
      </c>
      <c r="C123" s="63" t="s">
        <v>751</v>
      </c>
      <c r="D123" s="113">
        <v>1</v>
      </c>
      <c r="E123" s="113">
        <v>7</v>
      </c>
      <c r="F123" s="113"/>
      <c r="G123" s="113"/>
      <c r="H123" s="113"/>
      <c r="I123" s="113">
        <v>1</v>
      </c>
      <c r="J123" s="113"/>
      <c r="K123" s="113"/>
    </row>
    <row r="124" spans="1:11" ht="12.75" customHeight="1" x14ac:dyDescent="0.2">
      <c r="A124" s="63" t="s">
        <v>732</v>
      </c>
      <c r="B124" s="63" t="s">
        <v>752</v>
      </c>
      <c r="C124" s="63" t="s">
        <v>753</v>
      </c>
      <c r="D124" s="113">
        <v>3</v>
      </c>
      <c r="E124" s="113">
        <v>29</v>
      </c>
      <c r="F124" s="113"/>
      <c r="G124" s="113"/>
      <c r="H124" s="113"/>
      <c r="I124" s="113">
        <v>1</v>
      </c>
      <c r="J124" s="113">
        <v>2</v>
      </c>
      <c r="K124" s="113"/>
    </row>
    <row r="125" spans="1:11" ht="12.75" customHeight="1" x14ac:dyDescent="0.2">
      <c r="A125" s="63" t="s">
        <v>732</v>
      </c>
      <c r="B125" s="63" t="s">
        <v>1087</v>
      </c>
      <c r="C125" s="63" t="s">
        <v>1088</v>
      </c>
      <c r="D125" s="113">
        <v>2</v>
      </c>
      <c r="E125" s="113">
        <v>14</v>
      </c>
      <c r="F125" s="113"/>
      <c r="G125" s="113"/>
      <c r="H125" s="113"/>
      <c r="I125" s="113">
        <v>1</v>
      </c>
      <c r="J125" s="113">
        <v>1</v>
      </c>
      <c r="K125" s="113"/>
    </row>
    <row r="126" spans="1:11" ht="12.75" customHeight="1" x14ac:dyDescent="0.2">
      <c r="A126" s="63" t="s">
        <v>732</v>
      </c>
      <c r="B126" s="63" t="s">
        <v>756</v>
      </c>
      <c r="C126" s="63" t="s">
        <v>757</v>
      </c>
      <c r="D126" s="113">
        <v>6</v>
      </c>
      <c r="E126" s="113">
        <v>78</v>
      </c>
      <c r="F126" s="113"/>
      <c r="G126" s="113"/>
      <c r="H126" s="113"/>
      <c r="I126" s="113">
        <v>1</v>
      </c>
      <c r="J126" s="113">
        <v>5</v>
      </c>
      <c r="K126" s="113"/>
    </row>
    <row r="127" spans="1:11" ht="12.75" customHeight="1" x14ac:dyDescent="0.2">
      <c r="A127" s="63" t="s">
        <v>732</v>
      </c>
      <c r="B127" s="63" t="s">
        <v>766</v>
      </c>
      <c r="C127" s="63" t="s">
        <v>767</v>
      </c>
      <c r="D127" s="113">
        <v>5</v>
      </c>
      <c r="E127" s="113">
        <v>144</v>
      </c>
      <c r="F127" s="113"/>
      <c r="G127" s="113"/>
      <c r="H127" s="113"/>
      <c r="I127" s="113">
        <v>2</v>
      </c>
      <c r="J127" s="113">
        <v>2</v>
      </c>
      <c r="K127" s="113">
        <v>1</v>
      </c>
    </row>
    <row r="128" spans="1:11" ht="12.75" customHeight="1" x14ac:dyDescent="0.2">
      <c r="A128" s="63" t="s">
        <v>732</v>
      </c>
      <c r="B128" s="63" t="s">
        <v>1089</v>
      </c>
      <c r="C128" s="63" t="s">
        <v>1090</v>
      </c>
      <c r="D128" s="113">
        <v>6</v>
      </c>
      <c r="E128" s="113">
        <v>82</v>
      </c>
      <c r="F128" s="113"/>
      <c r="G128" s="113"/>
      <c r="H128" s="113"/>
      <c r="I128" s="113">
        <v>2</v>
      </c>
      <c r="J128" s="113">
        <v>4</v>
      </c>
      <c r="K128" s="113"/>
    </row>
    <row r="129" spans="1:11" ht="12.75" customHeight="1" x14ac:dyDescent="0.2">
      <c r="A129" s="63" t="s">
        <v>732</v>
      </c>
      <c r="B129" s="63" t="s">
        <v>772</v>
      </c>
      <c r="C129" s="63" t="s">
        <v>773</v>
      </c>
      <c r="D129" s="113">
        <v>7</v>
      </c>
      <c r="E129" s="113">
        <v>75</v>
      </c>
      <c r="F129" s="113"/>
      <c r="G129" s="113"/>
      <c r="H129" s="113">
        <v>1</v>
      </c>
      <c r="I129" s="113">
        <v>3</v>
      </c>
      <c r="J129" s="113">
        <v>3</v>
      </c>
      <c r="K129" s="113"/>
    </row>
    <row r="130" spans="1:11" ht="12.75" customHeight="1" x14ac:dyDescent="0.2">
      <c r="A130" s="63" t="s">
        <v>732</v>
      </c>
      <c r="B130" s="63" t="s">
        <v>775</v>
      </c>
      <c r="C130" s="63" t="s">
        <v>776</v>
      </c>
      <c r="D130" s="113">
        <v>2</v>
      </c>
      <c r="E130" s="113">
        <v>28</v>
      </c>
      <c r="F130" s="113"/>
      <c r="G130" s="113"/>
      <c r="H130" s="113"/>
      <c r="I130" s="113">
        <v>1</v>
      </c>
      <c r="J130" s="113">
        <v>1</v>
      </c>
      <c r="K130" s="113"/>
    </row>
    <row r="131" spans="1:11" ht="12.75" customHeight="1" x14ac:dyDescent="0.2">
      <c r="A131" s="63" t="s">
        <v>732</v>
      </c>
      <c r="B131" s="63" t="s">
        <v>783</v>
      </c>
      <c r="C131" s="63" t="s">
        <v>784</v>
      </c>
      <c r="D131" s="113">
        <v>8</v>
      </c>
      <c r="E131" s="113">
        <v>127</v>
      </c>
      <c r="F131" s="113"/>
      <c r="G131" s="113"/>
      <c r="H131" s="113"/>
      <c r="I131" s="113">
        <v>3</v>
      </c>
      <c r="J131" s="113">
        <v>4</v>
      </c>
      <c r="K131" s="113">
        <v>1</v>
      </c>
    </row>
    <row r="132" spans="1:11" ht="12.75" customHeight="1" x14ac:dyDescent="0.2">
      <c r="A132" s="63" t="s">
        <v>732</v>
      </c>
      <c r="B132" s="63" t="s">
        <v>785</v>
      </c>
      <c r="C132" s="63" t="s">
        <v>786</v>
      </c>
      <c r="D132" s="216">
        <v>5</v>
      </c>
      <c r="E132" s="216">
        <v>91</v>
      </c>
      <c r="F132" s="216"/>
      <c r="G132" s="216"/>
      <c r="H132" s="216"/>
      <c r="I132" s="216">
        <v>1</v>
      </c>
      <c r="J132" s="216">
        <v>3</v>
      </c>
      <c r="K132" s="216">
        <v>1</v>
      </c>
    </row>
    <row r="133" spans="1:11" ht="12.75" customHeight="1" x14ac:dyDescent="0.2">
      <c r="A133" s="63" t="s">
        <v>732</v>
      </c>
      <c r="B133" s="63" t="s">
        <v>790</v>
      </c>
      <c r="C133" s="63" t="s">
        <v>791</v>
      </c>
      <c r="D133" s="216">
        <v>2</v>
      </c>
      <c r="E133" s="216">
        <v>14</v>
      </c>
      <c r="F133" s="216"/>
      <c r="G133" s="216"/>
      <c r="H133" s="216"/>
      <c r="I133" s="216">
        <v>2</v>
      </c>
      <c r="J133" s="216"/>
      <c r="K133" s="216"/>
    </row>
    <row r="134" spans="1:11" ht="12.75" customHeight="1" x14ac:dyDescent="0.2">
      <c r="A134" s="63" t="s">
        <v>732</v>
      </c>
      <c r="B134" s="63" t="s">
        <v>792</v>
      </c>
      <c r="C134" s="63" t="s">
        <v>793</v>
      </c>
      <c r="D134" s="216">
        <v>1</v>
      </c>
      <c r="E134" s="216">
        <v>7</v>
      </c>
      <c r="F134" s="216"/>
      <c r="G134" s="216"/>
      <c r="H134" s="216"/>
      <c r="I134" s="216">
        <v>1</v>
      </c>
      <c r="J134" s="216"/>
      <c r="K134" s="216"/>
    </row>
    <row r="135" spans="1:11" ht="12.75" customHeight="1" x14ac:dyDescent="0.2">
      <c r="A135" s="63" t="s">
        <v>732</v>
      </c>
      <c r="B135" s="63" t="s">
        <v>796</v>
      </c>
      <c r="C135" s="63" t="s">
        <v>797</v>
      </c>
      <c r="D135" s="216">
        <v>4</v>
      </c>
      <c r="E135" s="216">
        <v>42</v>
      </c>
      <c r="F135" s="216"/>
      <c r="G135" s="216"/>
      <c r="H135" s="216"/>
      <c r="I135" s="216">
        <v>2</v>
      </c>
      <c r="J135" s="216">
        <v>2</v>
      </c>
      <c r="K135" s="216"/>
    </row>
    <row r="136" spans="1:11" ht="12.75" customHeight="1" x14ac:dyDescent="0.2">
      <c r="A136" s="63" t="s">
        <v>732</v>
      </c>
      <c r="B136" s="63" t="s">
        <v>802</v>
      </c>
      <c r="C136" s="63" t="s">
        <v>803</v>
      </c>
      <c r="D136" s="113">
        <v>2</v>
      </c>
      <c r="E136" s="113">
        <v>16</v>
      </c>
      <c r="F136" s="113"/>
      <c r="G136" s="113"/>
      <c r="H136" s="113"/>
      <c r="I136" s="113">
        <v>1</v>
      </c>
      <c r="J136" s="113">
        <v>1</v>
      </c>
      <c r="K136" s="113"/>
    </row>
    <row r="137" spans="1:11" ht="12.75" customHeight="1" x14ac:dyDescent="0.2">
      <c r="A137" s="64" t="s">
        <v>732</v>
      </c>
      <c r="B137" s="64" t="s">
        <v>810</v>
      </c>
      <c r="C137" s="64" t="s">
        <v>811</v>
      </c>
      <c r="D137" s="58">
        <v>7</v>
      </c>
      <c r="E137" s="58">
        <v>92</v>
      </c>
      <c r="F137" s="58"/>
      <c r="G137" s="58"/>
      <c r="H137" s="58"/>
      <c r="I137" s="58">
        <v>3</v>
      </c>
      <c r="J137" s="58">
        <v>4</v>
      </c>
      <c r="K137" s="58"/>
    </row>
    <row r="138" spans="1:11" ht="12.75" customHeight="1" x14ac:dyDescent="0.2">
      <c r="A138" s="27"/>
      <c r="B138" s="28">
        <f>COUNTA(B119:B137)</f>
        <v>19</v>
      </c>
      <c r="C138" s="28"/>
      <c r="D138" s="23">
        <f>SUM(D119:D137)</f>
        <v>75</v>
      </c>
      <c r="E138" s="23">
        <f>SUM(E119:E137)</f>
        <v>1014</v>
      </c>
      <c r="F138" s="30"/>
      <c r="G138" s="23">
        <f>SUM(G119:G137)</f>
        <v>0</v>
      </c>
      <c r="H138" s="23">
        <f>SUM(H119:H137)</f>
        <v>1</v>
      </c>
      <c r="I138" s="23">
        <f>SUM(I119:I137)</f>
        <v>31</v>
      </c>
      <c r="J138" s="23">
        <f>SUM(J119:J137)</f>
        <v>40</v>
      </c>
      <c r="K138" s="23">
        <f>SUM(K119:K137)</f>
        <v>3</v>
      </c>
    </row>
    <row r="139" spans="1:11" ht="12.75" customHeight="1" x14ac:dyDescent="0.2">
      <c r="A139" s="27"/>
      <c r="B139" s="28"/>
      <c r="C139" s="28"/>
      <c r="D139" s="23"/>
      <c r="E139" s="23"/>
      <c r="F139" s="30"/>
      <c r="G139" s="23"/>
      <c r="H139" s="23"/>
      <c r="I139" s="23"/>
      <c r="J139" s="23"/>
      <c r="K139" s="23"/>
    </row>
    <row r="140" spans="1:11" ht="12.75" customHeight="1" x14ac:dyDescent="0.2">
      <c r="A140" s="63" t="s">
        <v>812</v>
      </c>
      <c r="B140" s="63" t="s">
        <v>815</v>
      </c>
      <c r="C140" s="63" t="s">
        <v>816</v>
      </c>
      <c r="D140" s="112">
        <v>12</v>
      </c>
      <c r="E140" s="112">
        <v>50</v>
      </c>
      <c r="F140" s="112"/>
      <c r="G140" s="112">
        <v>2</v>
      </c>
      <c r="H140" s="112">
        <v>5</v>
      </c>
      <c r="I140" s="112">
        <v>3</v>
      </c>
      <c r="J140" s="112">
        <v>2</v>
      </c>
      <c r="K140" s="112"/>
    </row>
    <row r="141" spans="1:11" ht="12.75" customHeight="1" x14ac:dyDescent="0.2">
      <c r="A141" s="63" t="s">
        <v>812</v>
      </c>
      <c r="B141" s="63" t="s">
        <v>819</v>
      </c>
      <c r="C141" s="63" t="s">
        <v>820</v>
      </c>
      <c r="D141" s="119">
        <v>4</v>
      </c>
      <c r="E141" s="119">
        <v>23</v>
      </c>
      <c r="F141" s="119"/>
      <c r="G141" s="119">
        <v>1</v>
      </c>
      <c r="H141" s="119">
        <v>1</v>
      </c>
      <c r="I141" s="119">
        <v>1</v>
      </c>
      <c r="J141" s="119">
        <v>1</v>
      </c>
      <c r="K141" s="119"/>
    </row>
    <row r="142" spans="1:11" ht="12.75" customHeight="1" x14ac:dyDescent="0.2">
      <c r="A142" s="63" t="s">
        <v>812</v>
      </c>
      <c r="B142" s="63" t="s">
        <v>825</v>
      </c>
      <c r="C142" s="63" t="s">
        <v>826</v>
      </c>
      <c r="D142" s="119">
        <v>5</v>
      </c>
      <c r="E142" s="119">
        <v>42</v>
      </c>
      <c r="F142" s="119"/>
      <c r="G142" s="119"/>
      <c r="H142" s="119"/>
      <c r="I142" s="119">
        <v>4</v>
      </c>
      <c r="J142" s="119">
        <v>1</v>
      </c>
      <c r="K142" s="119"/>
    </row>
    <row r="143" spans="1:11" ht="12.75" customHeight="1" x14ac:dyDescent="0.2">
      <c r="A143" s="63" t="s">
        <v>812</v>
      </c>
      <c r="B143" s="63" t="s">
        <v>827</v>
      </c>
      <c r="C143" s="63" t="s">
        <v>828</v>
      </c>
      <c r="D143" s="216">
        <v>4</v>
      </c>
      <c r="E143" s="216">
        <v>12</v>
      </c>
      <c r="F143" s="216"/>
      <c r="G143" s="216">
        <v>1</v>
      </c>
      <c r="H143" s="216">
        <v>2</v>
      </c>
      <c r="I143" s="216">
        <v>1</v>
      </c>
      <c r="J143" s="216"/>
      <c r="K143" s="216"/>
    </row>
    <row r="144" spans="1:11" ht="12.75" customHeight="1" x14ac:dyDescent="0.2">
      <c r="A144" s="63" t="s">
        <v>812</v>
      </c>
      <c r="B144" s="63" t="s">
        <v>833</v>
      </c>
      <c r="C144" s="63" t="s">
        <v>834</v>
      </c>
      <c r="D144" s="119">
        <v>12</v>
      </c>
      <c r="E144" s="119">
        <v>89</v>
      </c>
      <c r="F144" s="119"/>
      <c r="G144" s="119">
        <v>1</v>
      </c>
      <c r="H144" s="119">
        <v>2</v>
      </c>
      <c r="I144" s="119">
        <v>5</v>
      </c>
      <c r="J144" s="119">
        <v>4</v>
      </c>
      <c r="K144" s="119"/>
    </row>
    <row r="145" spans="1:11" ht="12.75" customHeight="1" x14ac:dyDescent="0.2">
      <c r="A145" s="63" t="s">
        <v>812</v>
      </c>
      <c r="B145" s="63" t="s">
        <v>835</v>
      </c>
      <c r="C145" s="63" t="s">
        <v>836</v>
      </c>
      <c r="D145" s="119">
        <v>3</v>
      </c>
      <c r="E145" s="119">
        <v>21</v>
      </c>
      <c r="F145" s="119"/>
      <c r="G145" s="119"/>
      <c r="H145" s="119"/>
      <c r="I145" s="119">
        <v>2</v>
      </c>
      <c r="J145" s="119">
        <v>1</v>
      </c>
      <c r="K145" s="119"/>
    </row>
    <row r="146" spans="1:11" ht="12.75" customHeight="1" x14ac:dyDescent="0.2">
      <c r="A146" s="63" t="s">
        <v>812</v>
      </c>
      <c r="B146" s="63" t="s">
        <v>839</v>
      </c>
      <c r="C146" s="63" t="s">
        <v>1091</v>
      </c>
      <c r="D146" s="119">
        <v>6</v>
      </c>
      <c r="E146" s="119">
        <v>39</v>
      </c>
      <c r="F146" s="119"/>
      <c r="G146" s="119"/>
      <c r="H146" s="119"/>
      <c r="I146" s="119">
        <v>5</v>
      </c>
      <c r="J146" s="119">
        <v>1</v>
      </c>
      <c r="K146" s="119"/>
    </row>
    <row r="147" spans="1:11" ht="12.75" customHeight="1" x14ac:dyDescent="0.2">
      <c r="A147" s="63" t="s">
        <v>812</v>
      </c>
      <c r="B147" s="63" t="s">
        <v>841</v>
      </c>
      <c r="C147" s="63" t="s">
        <v>842</v>
      </c>
      <c r="D147" s="119">
        <v>5</v>
      </c>
      <c r="E147" s="119">
        <v>21</v>
      </c>
      <c r="F147" s="119"/>
      <c r="G147" s="119"/>
      <c r="H147" s="119">
        <v>2</v>
      </c>
      <c r="I147" s="119">
        <v>3</v>
      </c>
      <c r="J147" s="119"/>
      <c r="K147" s="119"/>
    </row>
    <row r="148" spans="1:11" ht="12.75" customHeight="1" x14ac:dyDescent="0.2">
      <c r="A148" s="63" t="s">
        <v>812</v>
      </c>
      <c r="B148" s="63" t="s">
        <v>843</v>
      </c>
      <c r="C148" s="63" t="s">
        <v>844</v>
      </c>
      <c r="D148" s="119">
        <v>1</v>
      </c>
      <c r="E148" s="119">
        <v>6</v>
      </c>
      <c r="F148" s="119"/>
      <c r="G148" s="119"/>
      <c r="H148" s="119"/>
      <c r="I148" s="119">
        <v>1</v>
      </c>
      <c r="J148" s="119"/>
      <c r="K148" s="119"/>
    </row>
    <row r="149" spans="1:11" ht="12.75" customHeight="1" x14ac:dyDescent="0.2">
      <c r="A149" s="63" t="s">
        <v>812</v>
      </c>
      <c r="B149" s="63" t="s">
        <v>845</v>
      </c>
      <c r="C149" s="63" t="s">
        <v>846</v>
      </c>
      <c r="D149" s="119">
        <v>2</v>
      </c>
      <c r="E149" s="119">
        <v>7</v>
      </c>
      <c r="F149" s="119"/>
      <c r="G149" s="119">
        <v>1</v>
      </c>
      <c r="H149" s="119"/>
      <c r="I149" s="119">
        <v>1</v>
      </c>
      <c r="J149" s="119"/>
      <c r="K149" s="119"/>
    </row>
    <row r="150" spans="1:11" ht="12.75" customHeight="1" x14ac:dyDescent="0.2">
      <c r="A150" s="63" t="s">
        <v>812</v>
      </c>
      <c r="B150" s="63" t="s">
        <v>849</v>
      </c>
      <c r="C150" s="63" t="s">
        <v>1092</v>
      </c>
      <c r="D150" s="119">
        <v>7</v>
      </c>
      <c r="E150" s="119">
        <v>36</v>
      </c>
      <c r="F150" s="119"/>
      <c r="G150" s="119">
        <v>1</v>
      </c>
      <c r="H150" s="119">
        <v>1</v>
      </c>
      <c r="I150" s="119">
        <v>5</v>
      </c>
      <c r="J150" s="119"/>
      <c r="K150" s="119"/>
    </row>
    <row r="151" spans="1:11" ht="12.75" customHeight="1" x14ac:dyDescent="0.2">
      <c r="A151" s="63" t="s">
        <v>812</v>
      </c>
      <c r="B151" s="63" t="s">
        <v>853</v>
      </c>
      <c r="C151" s="63" t="s">
        <v>854</v>
      </c>
      <c r="D151" s="119">
        <v>4</v>
      </c>
      <c r="E151" s="119">
        <v>48</v>
      </c>
      <c r="F151" s="119"/>
      <c r="G151" s="119"/>
      <c r="H151" s="119"/>
      <c r="I151" s="119">
        <v>2</v>
      </c>
      <c r="J151" s="119">
        <v>2</v>
      </c>
      <c r="K151" s="119"/>
    </row>
    <row r="152" spans="1:11" ht="12.75" customHeight="1" x14ac:dyDescent="0.2">
      <c r="A152" s="63" t="s">
        <v>812</v>
      </c>
      <c r="B152" s="63" t="s">
        <v>855</v>
      </c>
      <c r="C152" s="63" t="s">
        <v>856</v>
      </c>
      <c r="D152" s="119">
        <v>3</v>
      </c>
      <c r="E152" s="119">
        <v>10</v>
      </c>
      <c r="F152" s="119"/>
      <c r="G152" s="119">
        <v>1</v>
      </c>
      <c r="H152" s="119">
        <v>1</v>
      </c>
      <c r="I152" s="119">
        <v>1</v>
      </c>
      <c r="J152" s="119"/>
      <c r="K152" s="119"/>
    </row>
    <row r="153" spans="1:11" ht="12.75" customHeight="1" x14ac:dyDescent="0.2">
      <c r="A153" s="63" t="s">
        <v>812</v>
      </c>
      <c r="B153" s="63" t="s">
        <v>866</v>
      </c>
      <c r="C153" s="63" t="s">
        <v>867</v>
      </c>
      <c r="D153" s="119">
        <v>7</v>
      </c>
      <c r="E153" s="119">
        <v>35</v>
      </c>
      <c r="F153" s="119"/>
      <c r="G153" s="119"/>
      <c r="H153" s="119">
        <v>2</v>
      </c>
      <c r="I153" s="119">
        <v>5</v>
      </c>
      <c r="J153" s="119"/>
      <c r="K153" s="119"/>
    </row>
    <row r="154" spans="1:11" ht="12.75" customHeight="1" x14ac:dyDescent="0.2">
      <c r="A154" s="64" t="s">
        <v>812</v>
      </c>
      <c r="B154" s="64" t="s">
        <v>874</v>
      </c>
      <c r="C154" s="64" t="s">
        <v>875</v>
      </c>
      <c r="D154" s="58">
        <v>1</v>
      </c>
      <c r="E154" s="58">
        <v>2</v>
      </c>
      <c r="F154" s="58"/>
      <c r="G154" s="58"/>
      <c r="H154" s="58">
        <v>1</v>
      </c>
      <c r="I154" s="58"/>
      <c r="J154" s="58"/>
      <c r="K154" s="58"/>
    </row>
    <row r="155" spans="1:11" ht="12.75" customHeight="1" x14ac:dyDescent="0.2">
      <c r="A155" s="27"/>
      <c r="B155" s="28">
        <f>COUNTA(B140:B154)</f>
        <v>15</v>
      </c>
      <c r="C155" s="28"/>
      <c r="D155" s="23">
        <f>SUM(D140:D154)</f>
        <v>76</v>
      </c>
      <c r="E155" s="23">
        <f>SUM(E140:E154)</f>
        <v>441</v>
      </c>
      <c r="F155" s="30"/>
      <c r="G155" s="23">
        <f>SUM(G140:G154)</f>
        <v>8</v>
      </c>
      <c r="H155" s="23">
        <f>SUM(H140:H154)</f>
        <v>17</v>
      </c>
      <c r="I155" s="23">
        <f>SUM(I140:I154)</f>
        <v>39</v>
      </c>
      <c r="J155" s="23">
        <f>SUM(J140:J154)</f>
        <v>12</v>
      </c>
      <c r="K155" s="23">
        <f>SUM(K140:K154)</f>
        <v>0</v>
      </c>
    </row>
    <row r="156" spans="1:11" ht="12.75" customHeight="1" x14ac:dyDescent="0.2">
      <c r="A156" s="27"/>
      <c r="B156" s="28"/>
      <c r="C156" s="28"/>
      <c r="D156" s="23"/>
      <c r="E156" s="23"/>
      <c r="F156" s="30"/>
      <c r="G156" s="23"/>
      <c r="H156" s="23"/>
      <c r="I156" s="23"/>
      <c r="J156" s="23"/>
      <c r="K156" s="23"/>
    </row>
    <row r="157" spans="1:11" ht="12.75" customHeight="1" x14ac:dyDescent="0.2">
      <c r="A157" s="63" t="s">
        <v>880</v>
      </c>
      <c r="B157" s="63" t="s">
        <v>883</v>
      </c>
      <c r="C157" s="63" t="s">
        <v>884</v>
      </c>
      <c r="D157" s="112">
        <v>1</v>
      </c>
      <c r="E157" s="112">
        <v>2</v>
      </c>
      <c r="F157" s="112"/>
      <c r="G157" s="112"/>
      <c r="H157" s="112">
        <v>1</v>
      </c>
      <c r="I157" s="112"/>
      <c r="J157" s="112"/>
      <c r="K157" s="112"/>
    </row>
    <row r="158" spans="1:11" ht="12.75" customHeight="1" x14ac:dyDescent="0.2">
      <c r="A158" s="63" t="s">
        <v>880</v>
      </c>
      <c r="B158" s="63" t="s">
        <v>887</v>
      </c>
      <c r="C158" s="63" t="s">
        <v>888</v>
      </c>
      <c r="D158" s="113">
        <v>4</v>
      </c>
      <c r="E158" s="113">
        <v>118</v>
      </c>
      <c r="F158" s="113"/>
      <c r="G158" s="113"/>
      <c r="H158" s="113"/>
      <c r="I158" s="113">
        <v>1</v>
      </c>
      <c r="J158" s="113">
        <v>2</v>
      </c>
      <c r="K158" s="113">
        <v>1</v>
      </c>
    </row>
    <row r="159" spans="1:11" ht="12.75" customHeight="1" x14ac:dyDescent="0.2">
      <c r="A159" s="63" t="s">
        <v>880</v>
      </c>
      <c r="B159" s="63" t="s">
        <v>894</v>
      </c>
      <c r="C159" s="63" t="s">
        <v>895</v>
      </c>
      <c r="D159" s="113">
        <v>1</v>
      </c>
      <c r="E159" s="113">
        <v>21</v>
      </c>
      <c r="F159" s="113"/>
      <c r="G159" s="113"/>
      <c r="H159" s="113"/>
      <c r="I159" s="113"/>
      <c r="J159" s="113">
        <v>1</v>
      </c>
      <c r="K159" s="113"/>
    </row>
    <row r="160" spans="1:11" ht="12.75" customHeight="1" x14ac:dyDescent="0.2">
      <c r="A160" s="63" t="s">
        <v>880</v>
      </c>
      <c r="B160" s="63" t="s">
        <v>912</v>
      </c>
      <c r="C160" s="63" t="s">
        <v>913</v>
      </c>
      <c r="D160" s="119">
        <v>1</v>
      </c>
      <c r="E160" s="119">
        <v>2</v>
      </c>
      <c r="F160" s="119"/>
      <c r="G160" s="119"/>
      <c r="H160" s="119">
        <v>1</v>
      </c>
      <c r="I160" s="119"/>
      <c r="J160" s="119"/>
      <c r="K160" s="113"/>
    </row>
    <row r="161" spans="1:11" ht="12.75" customHeight="1" x14ac:dyDescent="0.2">
      <c r="A161" s="64" t="s">
        <v>880</v>
      </c>
      <c r="B161" s="64" t="s">
        <v>922</v>
      </c>
      <c r="C161" s="64" t="s">
        <v>923</v>
      </c>
      <c r="D161" s="216">
        <v>1</v>
      </c>
      <c r="E161" s="216">
        <v>2</v>
      </c>
      <c r="F161" s="216"/>
      <c r="G161" s="216"/>
      <c r="H161" s="216">
        <v>1</v>
      </c>
      <c r="I161" s="58"/>
      <c r="J161" s="58"/>
      <c r="K161" s="58"/>
    </row>
    <row r="162" spans="1:11" ht="12.75" customHeight="1" x14ac:dyDescent="0.2">
      <c r="A162" s="27"/>
      <c r="B162" s="28">
        <f>COUNTA(B157:B161)</f>
        <v>5</v>
      </c>
      <c r="C162" s="28"/>
      <c r="D162" s="23">
        <f>SUM(D157:D161)</f>
        <v>8</v>
      </c>
      <c r="E162" s="23">
        <f>SUM(E157:E161)</f>
        <v>145</v>
      </c>
      <c r="F162" s="30"/>
      <c r="G162" s="23">
        <f>SUM(G157:G161)</f>
        <v>0</v>
      </c>
      <c r="H162" s="23">
        <f>SUM(H157:H161)</f>
        <v>3</v>
      </c>
      <c r="I162" s="23">
        <f>SUM(I157:I161)</f>
        <v>1</v>
      </c>
      <c r="J162" s="23">
        <f>SUM(J157:J161)</f>
        <v>3</v>
      </c>
      <c r="K162" s="23">
        <f>SUM(K157:K161)</f>
        <v>1</v>
      </c>
    </row>
    <row r="163" spans="1:11" ht="12.75" customHeight="1" x14ac:dyDescent="0.2">
      <c r="A163" s="27"/>
      <c r="B163" s="28"/>
      <c r="C163" s="28"/>
      <c r="D163" s="23"/>
      <c r="E163" s="23"/>
      <c r="F163" s="30"/>
      <c r="G163" s="23"/>
      <c r="H163" s="23"/>
      <c r="I163" s="23"/>
      <c r="J163" s="23"/>
      <c r="K163" s="23"/>
    </row>
    <row r="164" spans="1:11" ht="12.75" customHeight="1" x14ac:dyDescent="0.2">
      <c r="A164" s="64" t="s">
        <v>936</v>
      </c>
      <c r="B164" s="64" t="s">
        <v>939</v>
      </c>
      <c r="C164" s="64" t="s">
        <v>940</v>
      </c>
      <c r="D164" s="58">
        <v>1</v>
      </c>
      <c r="E164" s="58">
        <v>15</v>
      </c>
      <c r="F164" s="58"/>
      <c r="G164" s="58"/>
      <c r="H164" s="58"/>
      <c r="I164" s="58"/>
      <c r="J164" s="58">
        <v>1</v>
      </c>
      <c r="K164" s="58"/>
    </row>
    <row r="165" spans="1:11" ht="12.75" customHeight="1" x14ac:dyDescent="0.2">
      <c r="A165" s="27"/>
      <c r="B165" s="28">
        <f>COUNTA(B164:B164)</f>
        <v>1</v>
      </c>
      <c r="C165" s="28"/>
      <c r="D165" s="23">
        <f>SUM(D164:D164)</f>
        <v>1</v>
      </c>
      <c r="E165" s="23">
        <f>SUM(E164:E164)</f>
        <v>15</v>
      </c>
      <c r="F165" s="30"/>
      <c r="G165" s="23">
        <f>SUM(G164:G164)</f>
        <v>0</v>
      </c>
      <c r="H165" s="23">
        <f>SUM(H164:H164)</f>
        <v>0</v>
      </c>
      <c r="I165" s="23">
        <f>SUM(I164:I164)</f>
        <v>0</v>
      </c>
      <c r="J165" s="23">
        <f>SUM(J164:J164)</f>
        <v>1</v>
      </c>
      <c r="K165" s="23">
        <f>SUM(K164:K164)</f>
        <v>0</v>
      </c>
    </row>
    <row r="166" spans="1:11" ht="12.75" customHeight="1" x14ac:dyDescent="0.2">
      <c r="A166" s="27"/>
      <c r="B166" s="28"/>
      <c r="C166" s="28"/>
      <c r="D166" s="23"/>
      <c r="E166" s="23"/>
      <c r="F166" s="30"/>
      <c r="G166" s="23"/>
      <c r="H166" s="23"/>
      <c r="I166" s="23"/>
      <c r="J166" s="23"/>
      <c r="K166" s="23"/>
    </row>
    <row r="167" spans="1:11" ht="12.75" customHeight="1" x14ac:dyDescent="0.2">
      <c r="A167" s="63" t="s">
        <v>951</v>
      </c>
      <c r="B167" s="63" t="s">
        <v>952</v>
      </c>
      <c r="C167" s="63" t="s">
        <v>953</v>
      </c>
      <c r="D167" s="119">
        <v>1</v>
      </c>
      <c r="E167" s="119">
        <v>1</v>
      </c>
      <c r="F167" s="119"/>
      <c r="G167" s="119">
        <v>1</v>
      </c>
      <c r="H167" s="119"/>
      <c r="I167" s="119"/>
      <c r="J167" s="119"/>
      <c r="K167" s="119"/>
    </row>
    <row r="168" spans="1:11" ht="12.75" customHeight="1" x14ac:dyDescent="0.2">
      <c r="A168" s="63" t="s">
        <v>951</v>
      </c>
      <c r="B168" s="63" t="s">
        <v>960</v>
      </c>
      <c r="C168" s="63" t="s">
        <v>961</v>
      </c>
      <c r="D168" s="119">
        <v>5</v>
      </c>
      <c r="E168" s="119">
        <v>17</v>
      </c>
      <c r="F168" s="119"/>
      <c r="G168" s="119">
        <v>3</v>
      </c>
      <c r="H168" s="119"/>
      <c r="I168" s="119">
        <v>2</v>
      </c>
      <c r="J168" s="119"/>
      <c r="K168" s="119"/>
    </row>
    <row r="169" spans="1:11" ht="12.75" customHeight="1" x14ac:dyDescent="0.2">
      <c r="A169" s="63" t="s">
        <v>951</v>
      </c>
      <c r="B169" s="63" t="s">
        <v>980</v>
      </c>
      <c r="C169" s="63" t="s">
        <v>981</v>
      </c>
      <c r="D169" s="119">
        <v>2</v>
      </c>
      <c r="E169" s="119">
        <v>9</v>
      </c>
      <c r="F169" s="119"/>
      <c r="G169" s="119"/>
      <c r="H169" s="119">
        <v>1</v>
      </c>
      <c r="I169" s="119">
        <v>1</v>
      </c>
      <c r="J169" s="119"/>
      <c r="K169" s="119"/>
    </row>
    <row r="170" spans="1:11" ht="12.75" customHeight="1" x14ac:dyDescent="0.2">
      <c r="A170" s="63" t="s">
        <v>951</v>
      </c>
      <c r="B170" s="63" t="s">
        <v>984</v>
      </c>
      <c r="C170" s="63" t="s">
        <v>985</v>
      </c>
      <c r="D170" s="119">
        <v>1</v>
      </c>
      <c r="E170" s="119">
        <v>1</v>
      </c>
      <c r="F170" s="119"/>
      <c r="G170" s="119">
        <v>1</v>
      </c>
      <c r="H170" s="119"/>
      <c r="I170" s="119"/>
      <c r="J170" s="119"/>
      <c r="K170" s="119"/>
    </row>
    <row r="171" spans="1:11" ht="12.75" customHeight="1" x14ac:dyDescent="0.2">
      <c r="A171" s="63" t="s">
        <v>951</v>
      </c>
      <c r="B171" s="63" t="s">
        <v>986</v>
      </c>
      <c r="C171" s="63" t="s">
        <v>987</v>
      </c>
      <c r="D171" s="216">
        <v>1</v>
      </c>
      <c r="E171" s="216">
        <v>1</v>
      </c>
      <c r="F171" s="216"/>
      <c r="G171" s="216">
        <v>1</v>
      </c>
      <c r="H171" s="119"/>
      <c r="I171" s="119"/>
      <c r="J171" s="119"/>
      <c r="K171" s="119"/>
    </row>
    <row r="172" spans="1:11" ht="12.75" customHeight="1" x14ac:dyDescent="0.2">
      <c r="A172" s="63" t="s">
        <v>951</v>
      </c>
      <c r="B172" s="63" t="s">
        <v>990</v>
      </c>
      <c r="C172" s="63" t="s">
        <v>991</v>
      </c>
      <c r="D172" s="119">
        <v>1</v>
      </c>
      <c r="E172" s="119">
        <v>7</v>
      </c>
      <c r="F172" s="119"/>
      <c r="G172" s="119"/>
      <c r="H172" s="119"/>
      <c r="I172" s="119">
        <v>1</v>
      </c>
      <c r="J172" s="119"/>
      <c r="K172" s="119"/>
    </row>
    <row r="173" spans="1:11" ht="12.75" customHeight="1" x14ac:dyDescent="0.2">
      <c r="A173" s="63" t="s">
        <v>951</v>
      </c>
      <c r="B173" s="63" t="s">
        <v>992</v>
      </c>
      <c r="C173" s="63" t="s">
        <v>993</v>
      </c>
      <c r="D173" s="119">
        <v>1</v>
      </c>
      <c r="E173" s="119">
        <v>3</v>
      </c>
      <c r="F173" s="119"/>
      <c r="G173" s="119"/>
      <c r="H173" s="119"/>
      <c r="I173" s="119">
        <v>1</v>
      </c>
      <c r="J173" s="119"/>
      <c r="K173" s="119"/>
    </row>
    <row r="174" spans="1:11" ht="12.75" customHeight="1" x14ac:dyDescent="0.2">
      <c r="A174" s="63" t="s">
        <v>951</v>
      </c>
      <c r="B174" s="63" t="s">
        <v>994</v>
      </c>
      <c r="C174" s="63" t="s">
        <v>869</v>
      </c>
      <c r="D174" s="119">
        <v>2</v>
      </c>
      <c r="E174" s="119">
        <v>2</v>
      </c>
      <c r="F174" s="119"/>
      <c r="G174" s="119">
        <v>2</v>
      </c>
      <c r="H174" s="119"/>
      <c r="I174" s="119"/>
      <c r="J174" s="119"/>
      <c r="K174" s="119"/>
    </row>
    <row r="175" spans="1:11" ht="12.75" customHeight="1" x14ac:dyDescent="0.2">
      <c r="A175" s="63" t="s">
        <v>951</v>
      </c>
      <c r="B175" s="63" t="s">
        <v>999</v>
      </c>
      <c r="C175" s="63" t="s">
        <v>1000</v>
      </c>
      <c r="D175" s="119">
        <v>1</v>
      </c>
      <c r="E175" s="119">
        <v>1</v>
      </c>
      <c r="F175" s="119"/>
      <c r="G175" s="119">
        <v>1</v>
      </c>
      <c r="H175" s="119"/>
      <c r="I175" s="119"/>
      <c r="J175" s="119"/>
      <c r="K175" s="119"/>
    </row>
    <row r="176" spans="1:11" ht="12.75" customHeight="1" x14ac:dyDescent="0.2">
      <c r="A176" s="63" t="s">
        <v>951</v>
      </c>
      <c r="B176" s="63" t="s">
        <v>1003</v>
      </c>
      <c r="C176" s="63" t="s">
        <v>1004</v>
      </c>
      <c r="D176" s="119">
        <v>3</v>
      </c>
      <c r="E176" s="119">
        <v>10</v>
      </c>
      <c r="F176" s="119"/>
      <c r="G176" s="119">
        <v>1</v>
      </c>
      <c r="H176" s="119">
        <v>1</v>
      </c>
      <c r="I176" s="119">
        <v>1</v>
      </c>
      <c r="J176" s="119"/>
      <c r="K176" s="119"/>
    </row>
    <row r="177" spans="1:11" ht="12.75" customHeight="1" x14ac:dyDescent="0.2">
      <c r="A177" s="64" t="s">
        <v>951</v>
      </c>
      <c r="B177" s="64" t="s">
        <v>1013</v>
      </c>
      <c r="C177" s="64" t="s">
        <v>1014</v>
      </c>
      <c r="D177" s="58">
        <v>1</v>
      </c>
      <c r="E177" s="58">
        <v>1</v>
      </c>
      <c r="F177" s="58"/>
      <c r="G177" s="58">
        <v>1</v>
      </c>
      <c r="H177" s="58"/>
      <c r="I177" s="58"/>
      <c r="J177" s="58"/>
      <c r="K177" s="58"/>
    </row>
    <row r="178" spans="1:11" ht="12.75" customHeight="1" x14ac:dyDescent="0.2">
      <c r="A178" s="27"/>
      <c r="B178" s="28">
        <f>COUNTA(B167:B177)</f>
        <v>11</v>
      </c>
      <c r="C178" s="28"/>
      <c r="D178" s="23">
        <f>SUM(D167:D177)</f>
        <v>19</v>
      </c>
      <c r="E178" s="23">
        <f>SUM(E167:E177)</f>
        <v>53</v>
      </c>
      <c r="F178" s="30"/>
      <c r="G178" s="23">
        <f>SUM(G167:G177)</f>
        <v>11</v>
      </c>
      <c r="H178" s="23">
        <f>SUM(H167:H177)</f>
        <v>2</v>
      </c>
      <c r="I178" s="23">
        <f>SUM(I167:I177)</f>
        <v>6</v>
      </c>
      <c r="J178" s="23">
        <f>SUM(J167:J177)</f>
        <v>0</v>
      </c>
      <c r="K178" s="23">
        <f>SUM(K167:K177)</f>
        <v>0</v>
      </c>
    </row>
    <row r="179" spans="1:11" ht="12.75" customHeight="1" x14ac:dyDescent="0.2">
      <c r="A179" s="27"/>
      <c r="B179" s="28"/>
      <c r="C179" s="28"/>
      <c r="D179" s="23"/>
      <c r="E179" s="23"/>
      <c r="F179" s="30"/>
      <c r="G179" s="23"/>
      <c r="H179" s="23"/>
      <c r="I179" s="23"/>
      <c r="J179" s="23"/>
      <c r="K179" s="23"/>
    </row>
    <row r="180" spans="1:11" ht="12.75" customHeight="1" x14ac:dyDescent="0.2">
      <c r="A180" s="27"/>
      <c r="B180" s="28"/>
      <c r="C180" s="28"/>
      <c r="D180" s="23"/>
      <c r="E180" s="23"/>
      <c r="F180" s="30"/>
      <c r="G180" s="23"/>
      <c r="H180" s="23"/>
      <c r="I180" s="23"/>
      <c r="J180" s="23"/>
      <c r="K180" s="23"/>
    </row>
    <row r="181" spans="1:11" ht="12.75" customHeight="1" x14ac:dyDescent="0.2">
      <c r="C181" s="217" t="s">
        <v>1135</v>
      </c>
      <c r="D181" s="100"/>
    </row>
    <row r="182" spans="1:11" ht="12.75" customHeight="1" x14ac:dyDescent="0.2">
      <c r="B182" s="101"/>
      <c r="C182" s="102" t="s">
        <v>135</v>
      </c>
      <c r="D182" s="85">
        <f>SUM(B4+B7+B14+B32+B46+B53+B74+B101+B108+B117+B138+B155+B162+B165+B178)</f>
        <v>147</v>
      </c>
    </row>
    <row r="183" spans="1:11" ht="12.75" customHeight="1" x14ac:dyDescent="0.2">
      <c r="B183" s="101"/>
      <c r="C183" s="102" t="s">
        <v>114</v>
      </c>
      <c r="D183" s="85">
        <f>SUM(D4+D7+D14+D32+D46+D53+D74+D101+D108+D117+D138+D155+D162+D165+D178)</f>
        <v>742</v>
      </c>
    </row>
    <row r="184" spans="1:11" ht="12.75" customHeight="1" x14ac:dyDescent="0.2">
      <c r="B184" s="101"/>
      <c r="C184" s="102" t="s">
        <v>115</v>
      </c>
      <c r="D184" s="84">
        <f>SUM(E4+E7+E14+E32+E46+E53+E74+E101+E108+E117+E138+E155+E162+E165+E178)</f>
        <v>4545</v>
      </c>
    </row>
    <row r="185" spans="1:11" ht="12.75" customHeight="1" x14ac:dyDescent="0.2"/>
    <row r="186" spans="1:11" ht="12.75" customHeight="1" x14ac:dyDescent="0.2">
      <c r="C186" s="5"/>
      <c r="D186" s="91"/>
      <c r="E186" s="217" t="s">
        <v>143</v>
      </c>
      <c r="F186" s="91"/>
      <c r="G186" s="96" t="s">
        <v>101</v>
      </c>
      <c r="H186" s="96" t="s">
        <v>113</v>
      </c>
    </row>
    <row r="187" spans="1:11" ht="12.75" customHeight="1" x14ac:dyDescent="0.2">
      <c r="C187" s="105"/>
      <c r="D187" s="105"/>
      <c r="E187" s="94" t="s">
        <v>138</v>
      </c>
      <c r="G187" s="85">
        <f>SUM(G4+G7+G14+G32+G46+G53+G74+G101+G108+G117+G138+G155+G162+G165+G178)</f>
        <v>206</v>
      </c>
      <c r="H187" s="98">
        <f>G187/(G192)</f>
        <v>0.27762803234501349</v>
      </c>
    </row>
    <row r="188" spans="1:11" ht="12.75" customHeight="1" x14ac:dyDescent="0.2">
      <c r="C188" s="105"/>
      <c r="D188" s="105"/>
      <c r="E188" s="94" t="s">
        <v>139</v>
      </c>
      <c r="G188" s="85">
        <f>SUM(H4+H7+H14+H32+H46+H53+H74+H101+H108+H117+H138+H155+H162+H165+H178)</f>
        <v>151</v>
      </c>
      <c r="H188" s="98">
        <f>G188/G192</f>
        <v>0.20350404312668463</v>
      </c>
    </row>
    <row r="189" spans="1:11" ht="12.75" customHeight="1" x14ac:dyDescent="0.2">
      <c r="C189" s="105"/>
      <c r="D189" s="105"/>
      <c r="E189" s="94" t="s">
        <v>140</v>
      </c>
      <c r="G189" s="85">
        <f>SUM(I4+I7+I14+I32+I46+I53+I74+I101+I108+I117+I138+I155+I162+I165+I178)</f>
        <v>248</v>
      </c>
      <c r="H189" s="98">
        <f>G189/G192</f>
        <v>0.33423180592991913</v>
      </c>
    </row>
    <row r="190" spans="1:11" ht="12.75" customHeight="1" x14ac:dyDescent="0.2">
      <c r="C190" s="105"/>
      <c r="D190" s="105"/>
      <c r="E190" s="94" t="s">
        <v>141</v>
      </c>
      <c r="G190" s="85">
        <f>SUM(J4+J7+J14+J32+J46+J53+J74+J101+J108+J117+J138+J155+J162+J165+J178)</f>
        <v>120</v>
      </c>
      <c r="H190" s="98">
        <f>G190/G192</f>
        <v>0.16172506738544473</v>
      </c>
    </row>
    <row r="191" spans="1:11" ht="12.75" customHeight="1" x14ac:dyDescent="0.2">
      <c r="C191" s="105"/>
      <c r="D191" s="105"/>
      <c r="E191" s="94" t="s">
        <v>142</v>
      </c>
      <c r="G191" s="104">
        <f>SUM(K4+K7+K14+K32+K46+K53+K74+K101+K108+K117+K138+K155+K162+K165+K178)</f>
        <v>17</v>
      </c>
      <c r="H191" s="99">
        <f>G191/G192</f>
        <v>2.2911051212938006E-2</v>
      </c>
    </row>
    <row r="192" spans="1:11" ht="12.75" customHeight="1" x14ac:dyDescent="0.2">
      <c r="C192" s="105"/>
      <c r="D192" s="105"/>
      <c r="E192" s="105"/>
      <c r="F192" s="94"/>
      <c r="G192" s="103">
        <f>SUM(G187:G191)</f>
        <v>742</v>
      </c>
      <c r="H192" s="98">
        <f>SUM(H187:H191)</f>
        <v>1</v>
      </c>
    </row>
  </sheetData>
  <sortState ref="A10:K59">
    <sortCondition ref="C10:C59"/>
  </sortState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California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93"/>
  <sheetViews>
    <sheetView zoomScaleNormal="100" workbookViewId="0">
      <pane ySplit="2" topLeftCell="A3" activePane="bottomLeft" state="frozen"/>
      <selection activeCell="M67" activeCellId="1" sqref="D74:F74 M67"/>
      <selection pane="bottomLeft"/>
    </sheetView>
  </sheetViews>
  <sheetFormatPr defaultRowHeight="12.75" x14ac:dyDescent="0.2"/>
  <cols>
    <col min="1" max="1" width="13.5703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6" customFormat="1" ht="12" customHeight="1" x14ac:dyDescent="0.2">
      <c r="B1" s="236" t="s">
        <v>26</v>
      </c>
      <c r="C1" s="236"/>
      <c r="D1" s="60"/>
      <c r="E1" s="61"/>
      <c r="F1" s="60"/>
      <c r="G1" s="235" t="s">
        <v>28</v>
      </c>
      <c r="H1" s="235"/>
      <c r="I1" s="235"/>
      <c r="J1" s="60"/>
      <c r="K1" s="236" t="s">
        <v>35</v>
      </c>
      <c r="L1" s="236"/>
    </row>
    <row r="2" spans="1:12" s="49" customFormat="1" ht="48.75" customHeight="1" x14ac:dyDescent="0.15">
      <c r="A2" s="19" t="s">
        <v>12</v>
      </c>
      <c r="B2" s="19" t="s">
        <v>13</v>
      </c>
      <c r="C2" s="19" t="s">
        <v>11</v>
      </c>
      <c r="D2" s="19"/>
      <c r="E2" s="165" t="s">
        <v>27</v>
      </c>
      <c r="F2" s="19"/>
      <c r="G2" s="19" t="s">
        <v>1137</v>
      </c>
      <c r="H2" s="19" t="s">
        <v>14</v>
      </c>
      <c r="I2" s="19" t="s">
        <v>15</v>
      </c>
      <c r="J2" s="19"/>
      <c r="K2" s="19" t="s">
        <v>16</v>
      </c>
      <c r="L2" s="19" t="s">
        <v>17</v>
      </c>
    </row>
    <row r="3" spans="1:12" s="26" customFormat="1" ht="12.75" customHeight="1" x14ac:dyDescent="0.15">
      <c r="A3" s="63" t="s">
        <v>1068</v>
      </c>
      <c r="B3" s="63" t="s">
        <v>1077</v>
      </c>
      <c r="C3" s="63" t="s">
        <v>1078</v>
      </c>
      <c r="D3" s="19"/>
      <c r="E3" s="224">
        <v>214</v>
      </c>
      <c r="F3" s="19"/>
      <c r="G3" s="19"/>
      <c r="H3" s="19"/>
      <c r="I3" s="33">
        <f t="shared" ref="I3" si="0">H3/E3</f>
        <v>0</v>
      </c>
      <c r="J3" s="54"/>
      <c r="K3" s="34">
        <f t="shared" ref="K3" si="1">E3-H3</f>
        <v>214</v>
      </c>
      <c r="L3" s="33">
        <f t="shared" ref="L3" si="2">K3/E3</f>
        <v>1</v>
      </c>
    </row>
    <row r="4" spans="1:12" s="26" customFormat="1" ht="12.75" customHeight="1" x14ac:dyDescent="0.15">
      <c r="A4" s="64" t="s">
        <v>1068</v>
      </c>
      <c r="B4" s="64" t="s">
        <v>1079</v>
      </c>
      <c r="C4" s="64" t="s">
        <v>1069</v>
      </c>
      <c r="D4" s="3"/>
      <c r="E4" s="110">
        <v>214</v>
      </c>
      <c r="F4" s="167"/>
      <c r="G4" s="116" t="s">
        <v>29</v>
      </c>
      <c r="H4" s="116">
        <v>12</v>
      </c>
      <c r="I4" s="166">
        <f t="shared" ref="I4" si="3">H4/E4</f>
        <v>5.6074766355140186E-2</v>
      </c>
      <c r="J4" s="167"/>
      <c r="K4" s="168">
        <f t="shared" ref="K4" si="4">E4-H4</f>
        <v>202</v>
      </c>
      <c r="L4" s="166">
        <f t="shared" ref="L4" si="5">K4/E4</f>
        <v>0.94392523364485981</v>
      </c>
    </row>
    <row r="5" spans="1:12" s="26" customFormat="1" ht="12.75" customHeight="1" x14ac:dyDescent="0.15">
      <c r="A5" s="27"/>
      <c r="B5" s="28">
        <f>COUNTA(B3:B4)</f>
        <v>2</v>
      </c>
      <c r="C5" s="28"/>
      <c r="D5" s="19"/>
      <c r="E5" s="31">
        <f>SUM(E3:E4)</f>
        <v>428</v>
      </c>
      <c r="F5" s="19"/>
      <c r="G5" s="28">
        <f>COUNTA(G4)</f>
        <v>1</v>
      </c>
      <c r="H5" s="31">
        <f>SUM(H4)</f>
        <v>12</v>
      </c>
      <c r="I5" s="39">
        <f>H5/E5</f>
        <v>2.8037383177570093E-2</v>
      </c>
      <c r="J5" s="162"/>
      <c r="K5" s="31">
        <f>SUM(K3:K4)</f>
        <v>416</v>
      </c>
      <c r="L5" s="39">
        <f>K5/E5</f>
        <v>0.9719626168224299</v>
      </c>
    </row>
    <row r="6" spans="1:12" s="26" customFormat="1" ht="12.75" customHeight="1" x14ac:dyDescent="0.15">
      <c r="A6" s="153"/>
      <c r="B6" s="19"/>
      <c r="C6" s="19"/>
      <c r="D6" s="19"/>
      <c r="E6" s="165"/>
      <c r="F6" s="19"/>
      <c r="G6" s="19"/>
      <c r="H6" s="19"/>
      <c r="I6" s="19"/>
      <c r="J6" s="19"/>
      <c r="K6" s="19"/>
      <c r="L6" s="19"/>
    </row>
    <row r="7" spans="1:12" s="26" customFormat="1" ht="12.75" customHeight="1" x14ac:dyDescent="0.15">
      <c r="A7" s="158" t="s">
        <v>1064</v>
      </c>
      <c r="B7" s="158" t="s">
        <v>1065</v>
      </c>
      <c r="C7" s="158" t="s">
        <v>1066</v>
      </c>
      <c r="D7" s="3"/>
      <c r="E7" s="110">
        <v>214</v>
      </c>
      <c r="F7" s="3"/>
      <c r="G7" s="116" t="s">
        <v>29</v>
      </c>
      <c r="H7" s="116">
        <v>9</v>
      </c>
      <c r="I7" s="166">
        <f t="shared" ref="I7" si="6">H7/E7</f>
        <v>4.2056074766355138E-2</v>
      </c>
      <c r="J7" s="167"/>
      <c r="K7" s="168">
        <f t="shared" ref="K7" si="7">E7-H7</f>
        <v>205</v>
      </c>
      <c r="L7" s="166">
        <f t="shared" ref="L7" si="8">K7/E7</f>
        <v>0.95794392523364491</v>
      </c>
    </row>
    <row r="8" spans="1:12" s="26" customFormat="1" ht="12.75" customHeight="1" x14ac:dyDescent="0.15">
      <c r="A8" s="27"/>
      <c r="B8" s="28">
        <f>COUNTA(B7:B7)</f>
        <v>1</v>
      </c>
      <c r="C8" s="28"/>
      <c r="D8" s="19"/>
      <c r="E8" s="109">
        <v>214</v>
      </c>
      <c r="F8" s="19"/>
      <c r="G8" s="28">
        <f>COUNTA(G7)</f>
        <v>1</v>
      </c>
      <c r="H8" s="31">
        <f>SUM(H7)</f>
        <v>9</v>
      </c>
      <c r="I8" s="39">
        <f>H8/E8</f>
        <v>4.2056074766355138E-2</v>
      </c>
      <c r="J8" s="162"/>
      <c r="K8" s="31">
        <f>SUM(K7)</f>
        <v>205</v>
      </c>
      <c r="L8" s="39">
        <f>K8/E8</f>
        <v>0.95794392523364491</v>
      </c>
    </row>
    <row r="9" spans="1:12" s="26" customFormat="1" ht="12.75" customHeight="1" x14ac:dyDescent="0.15">
      <c r="A9" s="153"/>
      <c r="B9" s="19"/>
      <c r="C9" s="19"/>
      <c r="D9" s="19"/>
      <c r="E9" s="165"/>
      <c r="F9" s="19"/>
      <c r="G9" s="19"/>
      <c r="H9" s="19"/>
      <c r="I9" s="19"/>
      <c r="J9" s="19"/>
      <c r="K9" s="19"/>
      <c r="L9" s="19"/>
    </row>
    <row r="10" spans="1:12" x14ac:dyDescent="0.2">
      <c r="A10" s="109" t="s">
        <v>155</v>
      </c>
      <c r="B10" s="109" t="s">
        <v>156</v>
      </c>
      <c r="C10" s="109" t="s">
        <v>157</v>
      </c>
      <c r="D10" s="109"/>
      <c r="E10" s="109">
        <v>214</v>
      </c>
      <c r="F10" s="5"/>
      <c r="G10" s="13"/>
      <c r="H10" s="115"/>
      <c r="I10" s="33">
        <f t="shared" ref="I10:I21" si="9">H10/E10</f>
        <v>0</v>
      </c>
      <c r="J10" s="54"/>
      <c r="K10" s="34">
        <f t="shared" ref="K10:K21" si="10">E10-H10</f>
        <v>214</v>
      </c>
      <c r="L10" s="33">
        <f t="shared" ref="L10:L21" si="11">K10/E10</f>
        <v>1</v>
      </c>
    </row>
    <row r="11" spans="1:12" x14ac:dyDescent="0.2">
      <c r="A11" s="109" t="s">
        <v>155</v>
      </c>
      <c r="B11" s="109" t="s">
        <v>158</v>
      </c>
      <c r="C11" s="109" t="s">
        <v>159</v>
      </c>
      <c r="D11" s="109"/>
      <c r="E11" s="109">
        <v>214</v>
      </c>
      <c r="F11" s="5"/>
      <c r="G11" s="13"/>
      <c r="H11" s="115"/>
      <c r="I11" s="33">
        <f t="shared" si="9"/>
        <v>0</v>
      </c>
      <c r="J11" s="54"/>
      <c r="K11" s="34">
        <f t="shared" si="10"/>
        <v>214</v>
      </c>
      <c r="L11" s="33">
        <f t="shared" si="11"/>
        <v>1</v>
      </c>
    </row>
    <row r="12" spans="1:12" x14ac:dyDescent="0.2">
      <c r="A12" s="109" t="s">
        <v>155</v>
      </c>
      <c r="B12" s="109" t="s">
        <v>160</v>
      </c>
      <c r="C12" s="109" t="s">
        <v>161</v>
      </c>
      <c r="D12" s="109"/>
      <c r="E12" s="109">
        <v>214</v>
      </c>
      <c r="F12" s="5"/>
      <c r="G12" s="13"/>
      <c r="H12" s="115"/>
      <c r="I12" s="33">
        <f t="shared" si="9"/>
        <v>0</v>
      </c>
      <c r="J12" s="54"/>
      <c r="K12" s="34">
        <f t="shared" si="10"/>
        <v>214</v>
      </c>
      <c r="L12" s="33">
        <f t="shared" si="11"/>
        <v>1</v>
      </c>
    </row>
    <row r="13" spans="1:12" x14ac:dyDescent="0.2">
      <c r="A13" s="109" t="s">
        <v>155</v>
      </c>
      <c r="B13" s="109" t="s">
        <v>162</v>
      </c>
      <c r="C13" s="109" t="s">
        <v>163</v>
      </c>
      <c r="D13" s="109"/>
      <c r="E13" s="109">
        <v>214</v>
      </c>
      <c r="F13" s="5"/>
      <c r="G13" s="13"/>
      <c r="H13" s="134"/>
      <c r="I13" s="33">
        <f t="shared" ref="I13:I15" si="12">H13/E13</f>
        <v>0</v>
      </c>
      <c r="J13" s="54"/>
      <c r="K13" s="34">
        <f t="shared" ref="K13:K15" si="13">E13-H13</f>
        <v>214</v>
      </c>
      <c r="L13" s="33">
        <f t="shared" ref="L13:L15" si="14">K13/E13</f>
        <v>1</v>
      </c>
    </row>
    <row r="14" spans="1:12" x14ac:dyDescent="0.2">
      <c r="A14" s="109" t="s">
        <v>155</v>
      </c>
      <c r="B14" s="109" t="s">
        <v>164</v>
      </c>
      <c r="C14" s="109" t="s">
        <v>165</v>
      </c>
      <c r="D14" s="109"/>
      <c r="E14" s="109">
        <v>214</v>
      </c>
      <c r="F14" s="5"/>
      <c r="G14" s="13"/>
      <c r="H14" s="134"/>
      <c r="I14" s="33">
        <f t="shared" si="12"/>
        <v>0</v>
      </c>
      <c r="J14" s="54"/>
      <c r="K14" s="34">
        <f t="shared" si="13"/>
        <v>214</v>
      </c>
      <c r="L14" s="33">
        <f t="shared" si="14"/>
        <v>1</v>
      </c>
    </row>
    <row r="15" spans="1:12" x14ac:dyDescent="0.2">
      <c r="A15" s="109" t="s">
        <v>155</v>
      </c>
      <c r="B15" s="109" t="s">
        <v>166</v>
      </c>
      <c r="C15" s="109" t="s">
        <v>167</v>
      </c>
      <c r="D15" s="109"/>
      <c r="E15" s="109">
        <v>214</v>
      </c>
      <c r="F15" s="5"/>
      <c r="G15" s="13"/>
      <c r="H15" s="134"/>
      <c r="I15" s="33">
        <f t="shared" si="12"/>
        <v>0</v>
      </c>
      <c r="J15" s="54"/>
      <c r="K15" s="34">
        <f t="shared" si="13"/>
        <v>214</v>
      </c>
      <c r="L15" s="33">
        <f t="shared" si="14"/>
        <v>1</v>
      </c>
    </row>
    <row r="16" spans="1:12" x14ac:dyDescent="0.2">
      <c r="A16" s="109" t="s">
        <v>155</v>
      </c>
      <c r="B16" s="109" t="s">
        <v>168</v>
      </c>
      <c r="C16" s="109" t="s">
        <v>169</v>
      </c>
      <c r="D16" s="109"/>
      <c r="E16" s="109">
        <v>214</v>
      </c>
      <c r="F16" s="5"/>
      <c r="G16" s="13"/>
      <c r="H16" s="115"/>
      <c r="I16" s="33">
        <f t="shared" si="9"/>
        <v>0</v>
      </c>
      <c r="J16" s="54"/>
      <c r="K16" s="34">
        <f t="shared" si="10"/>
        <v>214</v>
      </c>
      <c r="L16" s="33">
        <f t="shared" si="11"/>
        <v>1</v>
      </c>
    </row>
    <row r="17" spans="1:12" x14ac:dyDescent="0.2">
      <c r="A17" s="109" t="s">
        <v>155</v>
      </c>
      <c r="B17" s="109" t="s">
        <v>170</v>
      </c>
      <c r="C17" s="109" t="s">
        <v>171</v>
      </c>
      <c r="D17" s="109"/>
      <c r="E17" s="109">
        <v>214</v>
      </c>
      <c r="F17" s="5"/>
      <c r="G17" s="13"/>
      <c r="H17" s="115"/>
      <c r="I17" s="33">
        <f t="shared" si="9"/>
        <v>0</v>
      </c>
      <c r="J17" s="54"/>
      <c r="K17" s="34">
        <f t="shared" si="10"/>
        <v>214</v>
      </c>
      <c r="L17" s="33">
        <f t="shared" si="11"/>
        <v>1</v>
      </c>
    </row>
    <row r="18" spans="1:12" x14ac:dyDescent="0.2">
      <c r="A18" s="109" t="s">
        <v>155</v>
      </c>
      <c r="B18" s="109" t="s">
        <v>172</v>
      </c>
      <c r="C18" s="109" t="s">
        <v>173</v>
      </c>
      <c r="D18" s="109"/>
      <c r="E18" s="109">
        <v>214</v>
      </c>
      <c r="F18" s="5"/>
      <c r="G18" s="32"/>
      <c r="H18" s="32"/>
      <c r="I18" s="33">
        <f t="shared" si="9"/>
        <v>0</v>
      </c>
      <c r="J18" s="54"/>
      <c r="K18" s="34">
        <f t="shared" si="10"/>
        <v>214</v>
      </c>
      <c r="L18" s="33">
        <f t="shared" si="11"/>
        <v>1</v>
      </c>
    </row>
    <row r="19" spans="1:12" x14ac:dyDescent="0.2">
      <c r="A19" s="109" t="s">
        <v>155</v>
      </c>
      <c r="B19" s="109" t="s">
        <v>174</v>
      </c>
      <c r="C19" s="109" t="s">
        <v>175</v>
      </c>
      <c r="D19" s="109"/>
      <c r="E19" s="109">
        <v>214</v>
      </c>
      <c r="F19" s="5"/>
      <c r="G19" s="13"/>
      <c r="H19" s="115"/>
      <c r="I19" s="33">
        <f t="shared" si="9"/>
        <v>0</v>
      </c>
      <c r="J19" s="54"/>
      <c r="K19" s="34">
        <f t="shared" si="10"/>
        <v>214</v>
      </c>
      <c r="L19" s="33">
        <f t="shared" si="11"/>
        <v>1</v>
      </c>
    </row>
    <row r="20" spans="1:12" x14ac:dyDescent="0.2">
      <c r="A20" s="109" t="s">
        <v>155</v>
      </c>
      <c r="B20" s="109" t="s">
        <v>176</v>
      </c>
      <c r="C20" s="109" t="s">
        <v>177</v>
      </c>
      <c r="D20" s="109"/>
      <c r="E20" s="109">
        <v>214</v>
      </c>
      <c r="F20" s="5"/>
      <c r="G20" s="13"/>
      <c r="H20" s="115"/>
      <c r="I20" s="33">
        <f t="shared" si="9"/>
        <v>0</v>
      </c>
      <c r="J20" s="54"/>
      <c r="K20" s="34">
        <f t="shared" si="10"/>
        <v>214</v>
      </c>
      <c r="L20" s="33">
        <f t="shared" si="11"/>
        <v>1</v>
      </c>
    </row>
    <row r="21" spans="1:12" x14ac:dyDescent="0.2">
      <c r="A21" s="110" t="s">
        <v>155</v>
      </c>
      <c r="B21" s="110" t="s">
        <v>178</v>
      </c>
      <c r="C21" s="110" t="s">
        <v>179</v>
      </c>
      <c r="D21" s="110"/>
      <c r="E21" s="110">
        <v>214</v>
      </c>
      <c r="F21" s="55"/>
      <c r="G21" s="57"/>
      <c r="H21" s="58"/>
      <c r="I21" s="36">
        <f t="shared" si="9"/>
        <v>0</v>
      </c>
      <c r="J21" s="56"/>
      <c r="K21" s="37">
        <f t="shared" si="10"/>
        <v>214</v>
      </c>
      <c r="L21" s="36">
        <f t="shared" si="11"/>
        <v>1</v>
      </c>
    </row>
    <row r="22" spans="1:12" x14ac:dyDescent="0.2">
      <c r="A22" s="27"/>
      <c r="B22" s="28">
        <f>COUNTA(B10:B21)</f>
        <v>12</v>
      </c>
      <c r="C22" s="27"/>
      <c r="E22" s="31">
        <f>SUM(E10:E21)</f>
        <v>2568</v>
      </c>
      <c r="F22" s="38"/>
      <c r="G22" s="28">
        <f>COUNTA(G10:G21)</f>
        <v>0</v>
      </c>
      <c r="H22" s="31">
        <f>SUM(H10:H21)</f>
        <v>0</v>
      </c>
      <c r="I22" s="39">
        <f>H22/E22</f>
        <v>0</v>
      </c>
      <c r="J22" s="40"/>
      <c r="K22" s="31">
        <f>SUM(K10:K21)</f>
        <v>2568</v>
      </c>
      <c r="L22" s="39">
        <f>K22/E22</f>
        <v>1</v>
      </c>
    </row>
    <row r="23" spans="1:12" ht="8.25" customHeight="1" x14ac:dyDescent="0.2">
      <c r="A23" s="27"/>
      <c r="B23" s="28"/>
      <c r="C23" s="27"/>
      <c r="E23" s="31"/>
      <c r="F23" s="38"/>
      <c r="G23" s="28"/>
      <c r="H23" s="31"/>
      <c r="I23" s="39"/>
      <c r="J23" s="40"/>
      <c r="K23" s="31"/>
      <c r="L23" s="39"/>
    </row>
    <row r="24" spans="1:12" x14ac:dyDescent="0.2">
      <c r="A24" s="109" t="s">
        <v>180</v>
      </c>
      <c r="B24" s="109" t="s">
        <v>181</v>
      </c>
      <c r="C24" s="109" t="s">
        <v>182</v>
      </c>
      <c r="D24" s="109"/>
      <c r="E24" s="109">
        <v>214</v>
      </c>
      <c r="F24" s="5"/>
      <c r="G24" s="13"/>
      <c r="H24" s="115"/>
      <c r="I24" s="33">
        <f t="shared" ref="I24" si="15">H24/E24</f>
        <v>0</v>
      </c>
      <c r="J24" s="54"/>
      <c r="K24" s="34">
        <f t="shared" ref="K24" si="16">E24-H24</f>
        <v>214</v>
      </c>
      <c r="L24" s="33">
        <f t="shared" ref="L24" si="17">K24/E24</f>
        <v>1</v>
      </c>
    </row>
    <row r="25" spans="1:12" x14ac:dyDescent="0.2">
      <c r="A25" s="109" t="s">
        <v>180</v>
      </c>
      <c r="B25" s="109" t="s">
        <v>183</v>
      </c>
      <c r="C25" s="109" t="s">
        <v>184</v>
      </c>
      <c r="D25" s="109"/>
      <c r="E25" s="109">
        <v>214</v>
      </c>
      <c r="F25" s="5"/>
      <c r="G25" s="13"/>
      <c r="H25" s="135"/>
      <c r="I25" s="33">
        <f t="shared" ref="I25:I51" si="18">H25/E25</f>
        <v>0</v>
      </c>
      <c r="J25" s="54"/>
      <c r="K25" s="34">
        <f t="shared" ref="K25:K51" si="19">E25-H25</f>
        <v>214</v>
      </c>
      <c r="L25" s="33">
        <f t="shared" ref="L25:L51" si="20">K25/E25</f>
        <v>1</v>
      </c>
    </row>
    <row r="26" spans="1:12" x14ac:dyDescent="0.2">
      <c r="A26" s="109" t="s">
        <v>180</v>
      </c>
      <c r="B26" s="109" t="s">
        <v>185</v>
      </c>
      <c r="C26" s="109" t="s">
        <v>186</v>
      </c>
      <c r="D26" s="109"/>
      <c r="E26" s="109">
        <v>214</v>
      </c>
      <c r="F26" s="5"/>
      <c r="G26" s="13"/>
      <c r="H26" s="135"/>
      <c r="I26" s="33">
        <f t="shared" si="18"/>
        <v>0</v>
      </c>
      <c r="J26" s="54"/>
      <c r="K26" s="34">
        <f t="shared" si="19"/>
        <v>214</v>
      </c>
      <c r="L26" s="33">
        <f t="shared" si="20"/>
        <v>1</v>
      </c>
    </row>
    <row r="27" spans="1:12" x14ac:dyDescent="0.2">
      <c r="A27" s="109" t="s">
        <v>180</v>
      </c>
      <c r="B27" s="109" t="s">
        <v>187</v>
      </c>
      <c r="C27" s="109" t="s">
        <v>188</v>
      </c>
      <c r="D27" s="109"/>
      <c r="E27" s="109">
        <v>214</v>
      </c>
      <c r="F27" s="5"/>
      <c r="G27" s="13"/>
      <c r="H27" s="135"/>
      <c r="I27" s="33">
        <f t="shared" si="18"/>
        <v>0</v>
      </c>
      <c r="J27" s="54"/>
      <c r="K27" s="34">
        <f t="shared" si="19"/>
        <v>214</v>
      </c>
      <c r="L27" s="33">
        <f t="shared" si="20"/>
        <v>1</v>
      </c>
    </row>
    <row r="28" spans="1:12" x14ac:dyDescent="0.2">
      <c r="A28" s="109" t="s">
        <v>180</v>
      </c>
      <c r="B28" s="109" t="s">
        <v>189</v>
      </c>
      <c r="C28" s="109" t="s">
        <v>190</v>
      </c>
      <c r="D28" s="109"/>
      <c r="E28" s="109">
        <v>214</v>
      </c>
      <c r="F28" s="5"/>
      <c r="G28" s="13"/>
      <c r="H28" s="135"/>
      <c r="I28" s="33">
        <f t="shared" si="18"/>
        <v>0</v>
      </c>
      <c r="J28" s="54"/>
      <c r="K28" s="34">
        <f t="shared" si="19"/>
        <v>214</v>
      </c>
      <c r="L28" s="33">
        <f t="shared" si="20"/>
        <v>1</v>
      </c>
    </row>
    <row r="29" spans="1:12" x14ac:dyDescent="0.2">
      <c r="A29" s="109" t="s">
        <v>180</v>
      </c>
      <c r="B29" s="109" t="s">
        <v>191</v>
      </c>
      <c r="C29" s="109" t="s">
        <v>192</v>
      </c>
      <c r="D29" s="109"/>
      <c r="E29" s="109">
        <v>214</v>
      </c>
      <c r="F29" s="5"/>
      <c r="G29" s="13"/>
      <c r="H29" s="135"/>
      <c r="I29" s="33">
        <f t="shared" si="18"/>
        <v>0</v>
      </c>
      <c r="J29" s="54"/>
      <c r="K29" s="34">
        <f t="shared" si="19"/>
        <v>214</v>
      </c>
      <c r="L29" s="33">
        <f t="shared" si="20"/>
        <v>1</v>
      </c>
    </row>
    <row r="30" spans="1:12" x14ac:dyDescent="0.2">
      <c r="A30" s="109" t="s">
        <v>180</v>
      </c>
      <c r="B30" s="109" t="s">
        <v>193</v>
      </c>
      <c r="C30" s="109" t="s">
        <v>194</v>
      </c>
      <c r="D30" s="109"/>
      <c r="E30" s="109">
        <v>214</v>
      </c>
      <c r="F30" s="5"/>
      <c r="G30" s="163" t="s">
        <v>29</v>
      </c>
      <c r="H30" s="163">
        <v>25</v>
      </c>
      <c r="I30" s="33">
        <f t="shared" si="18"/>
        <v>0.11682242990654206</v>
      </c>
      <c r="J30" s="54"/>
      <c r="K30" s="34">
        <f t="shared" si="19"/>
        <v>189</v>
      </c>
      <c r="L30" s="33">
        <f t="shared" si="20"/>
        <v>0.88317757009345799</v>
      </c>
    </row>
    <row r="31" spans="1:12" x14ac:dyDescent="0.2">
      <c r="A31" s="109" t="s">
        <v>180</v>
      </c>
      <c r="B31" s="109" t="s">
        <v>195</v>
      </c>
      <c r="C31" s="109" t="s">
        <v>196</v>
      </c>
      <c r="D31" s="109"/>
      <c r="E31" s="109">
        <v>214</v>
      </c>
      <c r="F31" s="5"/>
      <c r="G31" s="13"/>
      <c r="H31" s="135"/>
      <c r="I31" s="33">
        <f t="shared" si="18"/>
        <v>0</v>
      </c>
      <c r="J31" s="54"/>
      <c r="K31" s="34">
        <f t="shared" si="19"/>
        <v>214</v>
      </c>
      <c r="L31" s="33">
        <f t="shared" si="20"/>
        <v>1</v>
      </c>
    </row>
    <row r="32" spans="1:12" x14ac:dyDescent="0.2">
      <c r="A32" s="109" t="s">
        <v>180</v>
      </c>
      <c r="B32" s="109" t="s">
        <v>197</v>
      </c>
      <c r="C32" s="109" t="s">
        <v>198</v>
      </c>
      <c r="D32" s="109"/>
      <c r="E32" s="109">
        <v>214</v>
      </c>
      <c r="F32" s="5"/>
      <c r="G32" s="13"/>
      <c r="H32" s="135"/>
      <c r="I32" s="33">
        <f t="shared" si="18"/>
        <v>0</v>
      </c>
      <c r="J32" s="54"/>
      <c r="K32" s="34">
        <f t="shared" si="19"/>
        <v>214</v>
      </c>
      <c r="L32" s="33">
        <f t="shared" si="20"/>
        <v>1</v>
      </c>
    </row>
    <row r="33" spans="1:12" x14ac:dyDescent="0.2">
      <c r="A33" s="109" t="s">
        <v>180</v>
      </c>
      <c r="B33" s="109" t="s">
        <v>199</v>
      </c>
      <c r="C33" s="109" t="s">
        <v>200</v>
      </c>
      <c r="D33" s="109"/>
      <c r="E33" s="109">
        <v>214</v>
      </c>
      <c r="F33" s="5"/>
      <c r="G33" s="13"/>
      <c r="H33" s="135"/>
      <c r="I33" s="33">
        <f t="shared" si="18"/>
        <v>0</v>
      </c>
      <c r="J33" s="54"/>
      <c r="K33" s="34">
        <f t="shared" si="19"/>
        <v>214</v>
      </c>
      <c r="L33" s="33">
        <f t="shared" si="20"/>
        <v>1</v>
      </c>
    </row>
    <row r="34" spans="1:12" x14ac:dyDescent="0.2">
      <c r="A34" s="109" t="s">
        <v>180</v>
      </c>
      <c r="B34" s="109" t="s">
        <v>201</v>
      </c>
      <c r="C34" s="109" t="s">
        <v>202</v>
      </c>
      <c r="D34" s="109"/>
      <c r="E34" s="109">
        <v>214</v>
      </c>
      <c r="F34" s="5"/>
      <c r="G34" s="13"/>
      <c r="H34" s="135"/>
      <c r="I34" s="33">
        <f t="shared" si="18"/>
        <v>0</v>
      </c>
      <c r="J34" s="54"/>
      <c r="K34" s="34">
        <f t="shared" si="19"/>
        <v>214</v>
      </c>
      <c r="L34" s="33">
        <f t="shared" si="20"/>
        <v>1</v>
      </c>
    </row>
    <row r="35" spans="1:12" x14ac:dyDescent="0.2">
      <c r="A35" s="109" t="s">
        <v>180</v>
      </c>
      <c r="B35" s="109" t="s">
        <v>203</v>
      </c>
      <c r="C35" s="109" t="s">
        <v>204</v>
      </c>
      <c r="D35" s="109"/>
      <c r="E35" s="109">
        <v>214</v>
      </c>
      <c r="F35" s="5"/>
      <c r="G35" s="13"/>
      <c r="H35" s="135"/>
      <c r="I35" s="33">
        <f t="shared" si="18"/>
        <v>0</v>
      </c>
      <c r="J35" s="54"/>
      <c r="K35" s="34">
        <f t="shared" si="19"/>
        <v>214</v>
      </c>
      <c r="L35" s="33">
        <f t="shared" si="20"/>
        <v>1</v>
      </c>
    </row>
    <row r="36" spans="1:12" x14ac:dyDescent="0.2">
      <c r="A36" s="109" t="s">
        <v>180</v>
      </c>
      <c r="B36" s="109" t="s">
        <v>205</v>
      </c>
      <c r="C36" s="109" t="s">
        <v>206</v>
      </c>
      <c r="D36" s="109"/>
      <c r="E36" s="109">
        <v>214</v>
      </c>
      <c r="F36" s="5"/>
      <c r="G36" s="13"/>
      <c r="H36" s="135"/>
      <c r="I36" s="33">
        <f t="shared" si="18"/>
        <v>0</v>
      </c>
      <c r="J36" s="54"/>
      <c r="K36" s="34">
        <f t="shared" si="19"/>
        <v>214</v>
      </c>
      <c r="L36" s="33">
        <f t="shared" si="20"/>
        <v>1</v>
      </c>
    </row>
    <row r="37" spans="1:12" x14ac:dyDescent="0.2">
      <c r="A37" s="109" t="s">
        <v>180</v>
      </c>
      <c r="B37" s="109" t="s">
        <v>207</v>
      </c>
      <c r="C37" s="109" t="s">
        <v>208</v>
      </c>
      <c r="D37" s="109"/>
      <c r="E37" s="109">
        <v>214</v>
      </c>
      <c r="F37" s="5"/>
      <c r="G37" s="13"/>
      <c r="H37" s="135"/>
      <c r="I37" s="33">
        <f t="shared" si="18"/>
        <v>0</v>
      </c>
      <c r="J37" s="54"/>
      <c r="K37" s="34">
        <f t="shared" si="19"/>
        <v>214</v>
      </c>
      <c r="L37" s="33">
        <f t="shared" si="20"/>
        <v>1</v>
      </c>
    </row>
    <row r="38" spans="1:12" x14ac:dyDescent="0.2">
      <c r="A38" s="109" t="s">
        <v>180</v>
      </c>
      <c r="B38" s="109" t="s">
        <v>209</v>
      </c>
      <c r="C38" s="109" t="s">
        <v>210</v>
      </c>
      <c r="D38" s="109"/>
      <c r="E38" s="109">
        <v>214</v>
      </c>
      <c r="F38" s="5"/>
      <c r="G38" s="13"/>
      <c r="H38" s="135"/>
      <c r="I38" s="33">
        <f t="shared" si="18"/>
        <v>0</v>
      </c>
      <c r="J38" s="54"/>
      <c r="K38" s="34">
        <f t="shared" si="19"/>
        <v>214</v>
      </c>
      <c r="L38" s="33">
        <f t="shared" si="20"/>
        <v>1</v>
      </c>
    </row>
    <row r="39" spans="1:12" x14ac:dyDescent="0.2">
      <c r="A39" s="109" t="s">
        <v>180</v>
      </c>
      <c r="B39" s="109" t="s">
        <v>211</v>
      </c>
      <c r="C39" s="109" t="s">
        <v>212</v>
      </c>
      <c r="D39" s="109"/>
      <c r="E39" s="109">
        <v>214</v>
      </c>
      <c r="F39" s="5"/>
      <c r="G39" s="13"/>
      <c r="H39" s="135"/>
      <c r="I39" s="33">
        <f t="shared" si="18"/>
        <v>0</v>
      </c>
      <c r="J39" s="54"/>
      <c r="K39" s="34">
        <f t="shared" si="19"/>
        <v>214</v>
      </c>
      <c r="L39" s="33">
        <f t="shared" si="20"/>
        <v>1</v>
      </c>
    </row>
    <row r="40" spans="1:12" x14ac:dyDescent="0.2">
      <c r="A40" s="109" t="s">
        <v>180</v>
      </c>
      <c r="B40" s="109" t="s">
        <v>213</v>
      </c>
      <c r="C40" s="109" t="s">
        <v>214</v>
      </c>
      <c r="D40" s="109"/>
      <c r="E40" s="109">
        <v>214</v>
      </c>
      <c r="F40" s="5"/>
      <c r="G40" s="13"/>
      <c r="H40" s="135"/>
      <c r="I40" s="33">
        <f t="shared" si="18"/>
        <v>0</v>
      </c>
      <c r="J40" s="54"/>
      <c r="K40" s="34">
        <f t="shared" si="19"/>
        <v>214</v>
      </c>
      <c r="L40" s="33">
        <f t="shared" si="20"/>
        <v>1</v>
      </c>
    </row>
    <row r="41" spans="1:12" x14ac:dyDescent="0.2">
      <c r="A41" s="109" t="s">
        <v>180</v>
      </c>
      <c r="B41" s="109" t="s">
        <v>215</v>
      </c>
      <c r="C41" s="109" t="s">
        <v>216</v>
      </c>
      <c r="D41" s="109"/>
      <c r="E41" s="109">
        <v>214</v>
      </c>
      <c r="F41" s="5"/>
      <c r="G41" s="13" t="s">
        <v>29</v>
      </c>
      <c r="H41" s="138">
        <v>5</v>
      </c>
      <c r="I41" s="33">
        <f t="shared" si="18"/>
        <v>2.336448598130841E-2</v>
      </c>
      <c r="J41" s="54"/>
      <c r="K41" s="34">
        <f t="shared" si="19"/>
        <v>209</v>
      </c>
      <c r="L41" s="33">
        <f t="shared" si="20"/>
        <v>0.97663551401869164</v>
      </c>
    </row>
    <row r="42" spans="1:12" x14ac:dyDescent="0.2">
      <c r="A42" s="109" t="s">
        <v>180</v>
      </c>
      <c r="B42" s="109" t="s">
        <v>217</v>
      </c>
      <c r="C42" s="109" t="s">
        <v>218</v>
      </c>
      <c r="D42" s="109"/>
      <c r="E42" s="109">
        <v>214</v>
      </c>
      <c r="F42" s="5"/>
      <c r="G42" s="13" t="s">
        <v>29</v>
      </c>
      <c r="H42" s="135">
        <v>2</v>
      </c>
      <c r="I42" s="33">
        <f t="shared" si="18"/>
        <v>9.3457943925233638E-3</v>
      </c>
      <c r="J42" s="54"/>
      <c r="K42" s="34">
        <f t="shared" si="19"/>
        <v>212</v>
      </c>
      <c r="L42" s="33">
        <f t="shared" si="20"/>
        <v>0.99065420560747663</v>
      </c>
    </row>
    <row r="43" spans="1:12" x14ac:dyDescent="0.2">
      <c r="A43" s="109" t="s">
        <v>180</v>
      </c>
      <c r="B43" s="109" t="s">
        <v>219</v>
      </c>
      <c r="C43" s="109" t="s">
        <v>220</v>
      </c>
      <c r="D43" s="109"/>
      <c r="E43" s="109">
        <v>214</v>
      </c>
      <c r="F43" s="5"/>
      <c r="G43" s="13"/>
      <c r="H43" s="135"/>
      <c r="I43" s="33">
        <f t="shared" si="18"/>
        <v>0</v>
      </c>
      <c r="J43" s="54"/>
      <c r="K43" s="34">
        <f t="shared" si="19"/>
        <v>214</v>
      </c>
      <c r="L43" s="33">
        <f t="shared" si="20"/>
        <v>1</v>
      </c>
    </row>
    <row r="44" spans="1:12" x14ac:dyDescent="0.2">
      <c r="A44" s="109" t="s">
        <v>180</v>
      </c>
      <c r="B44" s="109" t="s">
        <v>221</v>
      </c>
      <c r="C44" s="109" t="s">
        <v>222</v>
      </c>
      <c r="D44" s="109"/>
      <c r="E44" s="109">
        <v>214</v>
      </c>
      <c r="F44" s="5"/>
      <c r="G44" s="13" t="s">
        <v>29</v>
      </c>
      <c r="H44" s="218">
        <v>9</v>
      </c>
      <c r="I44" s="33">
        <f t="shared" si="18"/>
        <v>4.2056074766355138E-2</v>
      </c>
      <c r="J44" s="54"/>
      <c r="K44" s="34">
        <f t="shared" si="19"/>
        <v>205</v>
      </c>
      <c r="L44" s="33">
        <f t="shared" si="20"/>
        <v>0.95794392523364491</v>
      </c>
    </row>
    <row r="45" spans="1:12" x14ac:dyDescent="0.2">
      <c r="A45" s="109" t="s">
        <v>180</v>
      </c>
      <c r="B45" s="109" t="s">
        <v>223</v>
      </c>
      <c r="C45" s="109" t="s">
        <v>224</v>
      </c>
      <c r="D45" s="109"/>
      <c r="E45" s="109">
        <v>214</v>
      </c>
      <c r="F45" s="5"/>
      <c r="G45" s="13"/>
      <c r="H45" s="138"/>
      <c r="I45" s="33">
        <f t="shared" si="18"/>
        <v>0</v>
      </c>
      <c r="J45" s="54"/>
      <c r="K45" s="34">
        <f t="shared" si="19"/>
        <v>214</v>
      </c>
      <c r="L45" s="33">
        <f t="shared" si="20"/>
        <v>1</v>
      </c>
    </row>
    <row r="46" spans="1:12" x14ac:dyDescent="0.2">
      <c r="A46" s="109" t="s">
        <v>180</v>
      </c>
      <c r="B46" s="109" t="s">
        <v>225</v>
      </c>
      <c r="C46" s="109" t="s">
        <v>226</v>
      </c>
      <c r="D46" s="109"/>
      <c r="E46" s="109">
        <v>214</v>
      </c>
      <c r="F46" s="5"/>
      <c r="G46" s="13"/>
      <c r="H46" s="135"/>
      <c r="I46" s="33">
        <f t="shared" si="18"/>
        <v>0</v>
      </c>
      <c r="J46" s="54"/>
      <c r="K46" s="34">
        <f t="shared" si="19"/>
        <v>214</v>
      </c>
      <c r="L46" s="33">
        <f t="shared" si="20"/>
        <v>1</v>
      </c>
    </row>
    <row r="47" spans="1:12" x14ac:dyDescent="0.2">
      <c r="A47" s="109" t="s">
        <v>180</v>
      </c>
      <c r="B47" s="109" t="s">
        <v>227</v>
      </c>
      <c r="C47" s="109" t="s">
        <v>228</v>
      </c>
      <c r="D47" s="109"/>
      <c r="E47" s="109">
        <v>214</v>
      </c>
      <c r="F47" s="5"/>
      <c r="G47" s="13"/>
      <c r="H47" s="135"/>
      <c r="I47" s="33">
        <f t="shared" si="18"/>
        <v>0</v>
      </c>
      <c r="J47" s="54"/>
      <c r="K47" s="34">
        <f t="shared" si="19"/>
        <v>214</v>
      </c>
      <c r="L47" s="33">
        <f t="shared" si="20"/>
        <v>1</v>
      </c>
    </row>
    <row r="48" spans="1:12" x14ac:dyDescent="0.2">
      <c r="A48" s="109" t="s">
        <v>180</v>
      </c>
      <c r="B48" s="109" t="s">
        <v>229</v>
      </c>
      <c r="C48" s="109" t="s">
        <v>230</v>
      </c>
      <c r="D48" s="109"/>
      <c r="E48" s="109">
        <v>214</v>
      </c>
      <c r="F48" s="5"/>
      <c r="G48" s="13"/>
      <c r="H48" s="135"/>
      <c r="I48" s="33">
        <f t="shared" si="18"/>
        <v>0</v>
      </c>
      <c r="J48" s="54"/>
      <c r="K48" s="34">
        <f t="shared" si="19"/>
        <v>214</v>
      </c>
      <c r="L48" s="33">
        <f t="shared" si="20"/>
        <v>1</v>
      </c>
    </row>
    <row r="49" spans="1:12" x14ac:dyDescent="0.2">
      <c r="A49" s="109" t="s">
        <v>180</v>
      </c>
      <c r="B49" s="109" t="s">
        <v>231</v>
      </c>
      <c r="C49" s="109" t="s">
        <v>232</v>
      </c>
      <c r="D49" s="109"/>
      <c r="E49" s="109">
        <v>214</v>
      </c>
      <c r="F49" s="5"/>
      <c r="G49" s="13"/>
      <c r="H49" s="135"/>
      <c r="I49" s="33">
        <f t="shared" si="18"/>
        <v>0</v>
      </c>
      <c r="J49" s="54"/>
      <c r="K49" s="34">
        <f t="shared" si="19"/>
        <v>214</v>
      </c>
      <c r="L49" s="33">
        <f t="shared" si="20"/>
        <v>1</v>
      </c>
    </row>
    <row r="50" spans="1:12" x14ac:dyDescent="0.2">
      <c r="A50" s="109" t="s">
        <v>180</v>
      </c>
      <c r="B50" s="109" t="s">
        <v>233</v>
      </c>
      <c r="C50" s="109" t="s">
        <v>234</v>
      </c>
      <c r="D50" s="109"/>
      <c r="E50" s="109">
        <v>214</v>
      </c>
      <c r="F50" s="5"/>
      <c r="G50" s="13"/>
      <c r="H50" s="135"/>
      <c r="I50" s="33">
        <f t="shared" si="18"/>
        <v>0</v>
      </c>
      <c r="J50" s="54"/>
      <c r="K50" s="34">
        <f t="shared" si="19"/>
        <v>214</v>
      </c>
      <c r="L50" s="33">
        <f t="shared" si="20"/>
        <v>1</v>
      </c>
    </row>
    <row r="51" spans="1:12" x14ac:dyDescent="0.2">
      <c r="A51" s="110" t="s">
        <v>180</v>
      </c>
      <c r="B51" s="110" t="s">
        <v>235</v>
      </c>
      <c r="C51" s="110" t="s">
        <v>236</v>
      </c>
      <c r="D51" s="110"/>
      <c r="E51" s="110">
        <v>214</v>
      </c>
      <c r="F51" s="55"/>
      <c r="G51" s="57" t="s">
        <v>29</v>
      </c>
      <c r="H51" s="58">
        <v>3</v>
      </c>
      <c r="I51" s="36">
        <f t="shared" si="18"/>
        <v>1.4018691588785047E-2</v>
      </c>
      <c r="J51" s="56"/>
      <c r="K51" s="37">
        <f t="shared" si="19"/>
        <v>211</v>
      </c>
      <c r="L51" s="36">
        <f t="shared" si="20"/>
        <v>0.98598130841121501</v>
      </c>
    </row>
    <row r="52" spans="1:12" x14ac:dyDescent="0.2">
      <c r="A52" s="27"/>
      <c r="B52" s="28">
        <f>COUNTA(B24:B51)</f>
        <v>28</v>
      </c>
      <c r="C52" s="27"/>
      <c r="E52" s="31">
        <f>SUM(E24:E51)</f>
        <v>5992</v>
      </c>
      <c r="F52" s="38"/>
      <c r="G52" s="28">
        <f>COUNTA(G24:G51)</f>
        <v>5</v>
      </c>
      <c r="H52" s="31">
        <f>SUM(H24:H51)</f>
        <v>44</v>
      </c>
      <c r="I52" s="39">
        <f>H52/E52</f>
        <v>7.3431241655540717E-3</v>
      </c>
      <c r="J52" s="40"/>
      <c r="K52" s="45">
        <f>E52-H52</f>
        <v>5948</v>
      </c>
      <c r="L52" s="39">
        <f>K52/E52</f>
        <v>0.99265687583444595</v>
      </c>
    </row>
    <row r="53" spans="1:12" ht="8.25" customHeight="1" x14ac:dyDescent="0.2">
      <c r="A53" s="27"/>
      <c r="B53" s="27"/>
      <c r="C53" s="27"/>
      <c r="H53" s="32"/>
      <c r="I53" s="32"/>
      <c r="J53" s="32"/>
      <c r="K53" s="32"/>
      <c r="L53" s="32"/>
    </row>
    <row r="54" spans="1:12" x14ac:dyDescent="0.2">
      <c r="A54" s="109" t="s">
        <v>237</v>
      </c>
      <c r="B54" s="109" t="s">
        <v>238</v>
      </c>
      <c r="C54" s="109" t="s">
        <v>239</v>
      </c>
      <c r="D54" s="109"/>
      <c r="E54" s="109">
        <v>365</v>
      </c>
      <c r="F54" s="5"/>
      <c r="G54" s="163"/>
      <c r="H54" s="115"/>
      <c r="I54" s="33">
        <f t="shared" ref="I54" si="21">H54/E54</f>
        <v>0</v>
      </c>
      <c r="J54" s="54"/>
      <c r="K54" s="34">
        <f t="shared" ref="K54" si="22">E54-H54</f>
        <v>365</v>
      </c>
      <c r="L54" s="33">
        <f t="shared" ref="L54" si="23">K54/E54</f>
        <v>1</v>
      </c>
    </row>
    <row r="55" spans="1:12" x14ac:dyDescent="0.2">
      <c r="A55" s="109" t="s">
        <v>237</v>
      </c>
      <c r="B55" s="109" t="s">
        <v>240</v>
      </c>
      <c r="C55" s="109" t="s">
        <v>241</v>
      </c>
      <c r="D55" s="109"/>
      <c r="E55" s="109">
        <v>365</v>
      </c>
      <c r="F55" s="5"/>
      <c r="G55" s="13" t="s">
        <v>29</v>
      </c>
      <c r="H55" s="218">
        <v>176</v>
      </c>
      <c r="I55" s="33">
        <f t="shared" ref="I55:I102" si="24">H55/E55</f>
        <v>0.48219178082191783</v>
      </c>
      <c r="J55" s="54"/>
      <c r="K55" s="34">
        <f t="shared" ref="K55:K102" si="25">E55-H55</f>
        <v>189</v>
      </c>
      <c r="L55" s="33">
        <f t="shared" ref="L55:L102" si="26">K55/E55</f>
        <v>0.51780821917808217</v>
      </c>
    </row>
    <row r="56" spans="1:12" x14ac:dyDescent="0.2">
      <c r="A56" s="109" t="s">
        <v>237</v>
      </c>
      <c r="B56" s="109" t="s">
        <v>242</v>
      </c>
      <c r="C56" s="109" t="s">
        <v>243</v>
      </c>
      <c r="D56" s="109"/>
      <c r="E56" s="109">
        <v>365</v>
      </c>
      <c r="F56" s="5"/>
      <c r="G56" s="163"/>
      <c r="H56" s="145"/>
      <c r="I56" s="33">
        <f t="shared" si="24"/>
        <v>0</v>
      </c>
      <c r="J56" s="54"/>
      <c r="K56" s="34">
        <f t="shared" si="25"/>
        <v>365</v>
      </c>
      <c r="L56" s="33">
        <f t="shared" si="26"/>
        <v>1</v>
      </c>
    </row>
    <row r="57" spans="1:12" x14ac:dyDescent="0.2">
      <c r="A57" s="109" t="s">
        <v>237</v>
      </c>
      <c r="B57" s="109" t="s">
        <v>244</v>
      </c>
      <c r="C57" s="109" t="s">
        <v>245</v>
      </c>
      <c r="D57" s="109"/>
      <c r="E57" s="109">
        <v>365</v>
      </c>
      <c r="F57" s="5"/>
      <c r="G57" s="13"/>
      <c r="H57" s="145"/>
      <c r="I57" s="33">
        <f t="shared" si="24"/>
        <v>0</v>
      </c>
      <c r="J57" s="54"/>
      <c r="K57" s="34">
        <f t="shared" si="25"/>
        <v>365</v>
      </c>
      <c r="L57" s="33">
        <f t="shared" si="26"/>
        <v>1</v>
      </c>
    </row>
    <row r="58" spans="1:12" x14ac:dyDescent="0.2">
      <c r="A58" s="109" t="s">
        <v>237</v>
      </c>
      <c r="B58" s="109" t="s">
        <v>246</v>
      </c>
      <c r="C58" s="109" t="s">
        <v>247</v>
      </c>
      <c r="D58" s="109"/>
      <c r="E58" s="109">
        <v>365</v>
      </c>
      <c r="F58" s="5"/>
      <c r="G58" s="163"/>
      <c r="H58" s="145"/>
      <c r="I58" s="33">
        <f t="shared" si="24"/>
        <v>0</v>
      </c>
      <c r="J58" s="54"/>
      <c r="K58" s="34">
        <f t="shared" si="25"/>
        <v>365</v>
      </c>
      <c r="L58" s="33">
        <f t="shared" si="26"/>
        <v>1</v>
      </c>
    </row>
    <row r="59" spans="1:12" x14ac:dyDescent="0.2">
      <c r="A59" s="109" t="s">
        <v>237</v>
      </c>
      <c r="B59" s="109" t="s">
        <v>248</v>
      </c>
      <c r="C59" s="109" t="s">
        <v>249</v>
      </c>
      <c r="D59" s="109"/>
      <c r="E59" s="109">
        <v>365</v>
      </c>
      <c r="F59" s="5"/>
      <c r="G59" s="163"/>
      <c r="H59" s="145"/>
      <c r="I59" s="33">
        <f t="shared" si="24"/>
        <v>0</v>
      </c>
      <c r="J59" s="54"/>
      <c r="K59" s="34">
        <f t="shared" si="25"/>
        <v>365</v>
      </c>
      <c r="L59" s="33">
        <f t="shared" si="26"/>
        <v>1</v>
      </c>
    </row>
    <row r="60" spans="1:12" x14ac:dyDescent="0.2">
      <c r="A60" s="109" t="s">
        <v>237</v>
      </c>
      <c r="B60" s="109" t="s">
        <v>250</v>
      </c>
      <c r="C60" s="109" t="s">
        <v>251</v>
      </c>
      <c r="D60" s="109"/>
      <c r="E60" s="109">
        <v>365</v>
      </c>
      <c r="F60" s="5"/>
      <c r="G60" s="13"/>
      <c r="H60" s="163"/>
      <c r="I60" s="33">
        <f t="shared" si="24"/>
        <v>0</v>
      </c>
      <c r="J60" s="54"/>
      <c r="K60" s="34">
        <f t="shared" si="25"/>
        <v>365</v>
      </c>
      <c r="L60" s="33">
        <f t="shared" si="26"/>
        <v>1</v>
      </c>
    </row>
    <row r="61" spans="1:12" x14ac:dyDescent="0.2">
      <c r="A61" s="109" t="s">
        <v>237</v>
      </c>
      <c r="B61" s="109" t="s">
        <v>252</v>
      </c>
      <c r="C61" s="109" t="s">
        <v>253</v>
      </c>
      <c r="D61" s="109"/>
      <c r="E61" s="109">
        <v>365</v>
      </c>
      <c r="F61" s="5"/>
      <c r="G61" s="163"/>
      <c r="H61" s="145"/>
      <c r="I61" s="33">
        <f t="shared" si="24"/>
        <v>0</v>
      </c>
      <c r="J61" s="54"/>
      <c r="K61" s="34">
        <f t="shared" si="25"/>
        <v>365</v>
      </c>
      <c r="L61" s="33">
        <f t="shared" si="26"/>
        <v>1</v>
      </c>
    </row>
    <row r="62" spans="1:12" x14ac:dyDescent="0.2">
      <c r="A62" s="109" t="s">
        <v>237</v>
      </c>
      <c r="B62" s="109" t="s">
        <v>254</v>
      </c>
      <c r="C62" s="109" t="s">
        <v>255</v>
      </c>
      <c r="D62" s="109"/>
      <c r="E62" s="109">
        <v>365</v>
      </c>
      <c r="F62" s="5"/>
      <c r="G62" s="163"/>
      <c r="H62" s="145"/>
      <c r="I62" s="33">
        <f t="shared" si="24"/>
        <v>0</v>
      </c>
      <c r="J62" s="54"/>
      <c r="K62" s="34">
        <f t="shared" si="25"/>
        <v>365</v>
      </c>
      <c r="L62" s="33">
        <f t="shared" si="26"/>
        <v>1</v>
      </c>
    </row>
    <row r="63" spans="1:12" x14ac:dyDescent="0.2">
      <c r="A63" s="109" t="s">
        <v>237</v>
      </c>
      <c r="B63" s="109" t="s">
        <v>256</v>
      </c>
      <c r="C63" s="109" t="s">
        <v>257</v>
      </c>
      <c r="D63" s="109"/>
      <c r="E63" s="109">
        <v>365</v>
      </c>
      <c r="F63" s="5"/>
      <c r="G63" s="163"/>
      <c r="H63" s="145"/>
      <c r="I63" s="33">
        <f t="shared" si="24"/>
        <v>0</v>
      </c>
      <c r="J63" s="54"/>
      <c r="K63" s="34">
        <f t="shared" si="25"/>
        <v>365</v>
      </c>
      <c r="L63" s="33">
        <f t="shared" si="26"/>
        <v>1</v>
      </c>
    </row>
    <row r="64" spans="1:12" x14ac:dyDescent="0.2">
      <c r="A64" s="109" t="s">
        <v>237</v>
      </c>
      <c r="B64" s="109" t="s">
        <v>258</v>
      </c>
      <c r="C64" s="109" t="s">
        <v>259</v>
      </c>
      <c r="D64" s="109"/>
      <c r="E64" s="109">
        <v>365</v>
      </c>
      <c r="F64" s="5"/>
      <c r="G64" s="13" t="s">
        <v>29</v>
      </c>
      <c r="H64" s="218">
        <v>80</v>
      </c>
      <c r="I64" s="33">
        <f t="shared" si="24"/>
        <v>0.21917808219178081</v>
      </c>
      <c r="J64" s="54"/>
      <c r="K64" s="34">
        <f t="shared" si="25"/>
        <v>285</v>
      </c>
      <c r="L64" s="33">
        <f t="shared" si="26"/>
        <v>0.78082191780821919</v>
      </c>
    </row>
    <row r="65" spans="1:12" x14ac:dyDescent="0.2">
      <c r="A65" s="109" t="s">
        <v>237</v>
      </c>
      <c r="B65" s="109" t="s">
        <v>260</v>
      </c>
      <c r="C65" s="109" t="s">
        <v>261</v>
      </c>
      <c r="D65" s="109"/>
      <c r="E65" s="109">
        <v>365</v>
      </c>
      <c r="F65" s="5"/>
      <c r="G65" s="163"/>
      <c r="H65" s="145"/>
      <c r="I65" s="33">
        <f t="shared" si="24"/>
        <v>0</v>
      </c>
      <c r="J65" s="54"/>
      <c r="K65" s="34">
        <f t="shared" si="25"/>
        <v>365</v>
      </c>
      <c r="L65" s="33">
        <f t="shared" si="26"/>
        <v>1</v>
      </c>
    </row>
    <row r="66" spans="1:12" x14ac:dyDescent="0.2">
      <c r="A66" s="109" t="s">
        <v>237</v>
      </c>
      <c r="B66" s="109" t="s">
        <v>262</v>
      </c>
      <c r="C66" s="109" t="s">
        <v>263</v>
      </c>
      <c r="D66" s="109"/>
      <c r="E66" s="109">
        <v>365</v>
      </c>
      <c r="F66" s="5"/>
      <c r="G66" s="163"/>
      <c r="H66" s="145"/>
      <c r="I66" s="33">
        <f t="shared" si="24"/>
        <v>0</v>
      </c>
      <c r="J66" s="54"/>
      <c r="K66" s="34">
        <f t="shared" si="25"/>
        <v>365</v>
      </c>
      <c r="L66" s="33">
        <f t="shared" si="26"/>
        <v>1</v>
      </c>
    </row>
    <row r="67" spans="1:12" x14ac:dyDescent="0.2">
      <c r="A67" s="109" t="s">
        <v>237</v>
      </c>
      <c r="B67" s="109" t="s">
        <v>264</v>
      </c>
      <c r="C67" s="109" t="s">
        <v>265</v>
      </c>
      <c r="D67" s="109"/>
      <c r="E67" s="109">
        <v>365</v>
      </c>
      <c r="F67" s="5"/>
      <c r="G67" s="13"/>
      <c r="H67" s="163"/>
      <c r="I67" s="33">
        <f t="shared" si="24"/>
        <v>0</v>
      </c>
      <c r="J67" s="54"/>
      <c r="K67" s="34">
        <f t="shared" si="25"/>
        <v>365</v>
      </c>
      <c r="L67" s="33">
        <f t="shared" si="26"/>
        <v>1</v>
      </c>
    </row>
    <row r="68" spans="1:12" x14ac:dyDescent="0.2">
      <c r="A68" s="109" t="s">
        <v>237</v>
      </c>
      <c r="B68" s="109" t="s">
        <v>266</v>
      </c>
      <c r="C68" s="109" t="s">
        <v>267</v>
      </c>
      <c r="D68" s="109"/>
      <c r="E68" s="109">
        <v>365</v>
      </c>
      <c r="F68" s="5"/>
      <c r="G68" s="163"/>
      <c r="H68" s="145"/>
      <c r="I68" s="33">
        <f t="shared" si="24"/>
        <v>0</v>
      </c>
      <c r="J68" s="54"/>
      <c r="K68" s="34">
        <f t="shared" si="25"/>
        <v>365</v>
      </c>
      <c r="L68" s="33">
        <f t="shared" si="26"/>
        <v>1</v>
      </c>
    </row>
    <row r="69" spans="1:12" x14ac:dyDescent="0.2">
      <c r="A69" s="109" t="s">
        <v>237</v>
      </c>
      <c r="B69" s="109" t="s">
        <v>268</v>
      </c>
      <c r="C69" s="109" t="s">
        <v>269</v>
      </c>
      <c r="D69" s="109"/>
      <c r="E69" s="109">
        <v>365</v>
      </c>
      <c r="F69" s="5"/>
      <c r="G69" s="13" t="s">
        <v>29</v>
      </c>
      <c r="H69" s="218">
        <v>29</v>
      </c>
      <c r="I69" s="33">
        <f t="shared" si="24"/>
        <v>7.9452054794520555E-2</v>
      </c>
      <c r="J69" s="54"/>
      <c r="K69" s="34">
        <f t="shared" si="25"/>
        <v>336</v>
      </c>
      <c r="L69" s="33">
        <f t="shared" si="26"/>
        <v>0.92054794520547945</v>
      </c>
    </row>
    <row r="70" spans="1:12" x14ac:dyDescent="0.2">
      <c r="A70" s="109" t="s">
        <v>237</v>
      </c>
      <c r="B70" s="109" t="s">
        <v>270</v>
      </c>
      <c r="C70" s="109" t="s">
        <v>271</v>
      </c>
      <c r="D70" s="109"/>
      <c r="E70" s="109">
        <v>365</v>
      </c>
      <c r="F70" s="5"/>
      <c r="G70" s="13"/>
      <c r="H70" s="163"/>
      <c r="I70" s="33">
        <f t="shared" si="24"/>
        <v>0</v>
      </c>
      <c r="J70" s="54"/>
      <c r="K70" s="34">
        <f t="shared" si="25"/>
        <v>365</v>
      </c>
      <c r="L70" s="33">
        <f t="shared" si="26"/>
        <v>1</v>
      </c>
    </row>
    <row r="71" spans="1:12" x14ac:dyDescent="0.2">
      <c r="A71" s="109" t="s">
        <v>237</v>
      </c>
      <c r="B71" s="109" t="s">
        <v>272</v>
      </c>
      <c r="C71" s="109" t="s">
        <v>273</v>
      </c>
      <c r="D71" s="109"/>
      <c r="E71" s="109">
        <v>365</v>
      </c>
      <c r="F71" s="5"/>
      <c r="G71" s="163"/>
      <c r="H71" s="145"/>
      <c r="I71" s="33">
        <f t="shared" si="24"/>
        <v>0</v>
      </c>
      <c r="J71" s="54"/>
      <c r="K71" s="34">
        <f t="shared" si="25"/>
        <v>365</v>
      </c>
      <c r="L71" s="33">
        <f t="shared" si="26"/>
        <v>1</v>
      </c>
    </row>
    <row r="72" spans="1:12" x14ac:dyDescent="0.2">
      <c r="A72" s="109" t="s">
        <v>237</v>
      </c>
      <c r="B72" s="109" t="s">
        <v>274</v>
      </c>
      <c r="C72" s="109" t="s">
        <v>275</v>
      </c>
      <c r="D72" s="109"/>
      <c r="E72" s="109">
        <v>365</v>
      </c>
      <c r="F72" s="5"/>
      <c r="G72" s="163"/>
      <c r="H72" s="145"/>
      <c r="I72" s="33">
        <f t="shared" si="24"/>
        <v>0</v>
      </c>
      <c r="J72" s="54"/>
      <c r="K72" s="34">
        <f t="shared" si="25"/>
        <v>365</v>
      </c>
      <c r="L72" s="33">
        <f t="shared" si="26"/>
        <v>1</v>
      </c>
    </row>
    <row r="73" spans="1:12" x14ac:dyDescent="0.2">
      <c r="A73" s="109" t="s">
        <v>237</v>
      </c>
      <c r="B73" s="109" t="s">
        <v>276</v>
      </c>
      <c r="C73" s="109" t="s">
        <v>277</v>
      </c>
      <c r="D73" s="109"/>
      <c r="E73" s="109">
        <v>365</v>
      </c>
      <c r="F73" s="5"/>
      <c r="G73" s="163"/>
      <c r="H73" s="145"/>
      <c r="I73" s="33">
        <f t="shared" si="24"/>
        <v>0</v>
      </c>
      <c r="J73" s="54"/>
      <c r="K73" s="34">
        <f t="shared" si="25"/>
        <v>365</v>
      </c>
      <c r="L73" s="33">
        <f t="shared" si="26"/>
        <v>1</v>
      </c>
    </row>
    <row r="74" spans="1:12" x14ac:dyDescent="0.2">
      <c r="A74" s="109" t="s">
        <v>237</v>
      </c>
      <c r="B74" s="109" t="s">
        <v>278</v>
      </c>
      <c r="C74" s="109" t="s">
        <v>279</v>
      </c>
      <c r="D74" s="109"/>
      <c r="E74" s="109">
        <v>365</v>
      </c>
      <c r="F74" s="5"/>
      <c r="G74" s="163"/>
      <c r="H74" s="145"/>
      <c r="I74" s="33">
        <f t="shared" si="24"/>
        <v>0</v>
      </c>
      <c r="J74" s="54"/>
      <c r="K74" s="34">
        <f t="shared" si="25"/>
        <v>365</v>
      </c>
      <c r="L74" s="33">
        <f t="shared" si="26"/>
        <v>1</v>
      </c>
    </row>
    <row r="75" spans="1:12" x14ac:dyDescent="0.2">
      <c r="A75" s="109" t="s">
        <v>237</v>
      </c>
      <c r="B75" s="109" t="s">
        <v>280</v>
      </c>
      <c r="C75" s="109" t="s">
        <v>281</v>
      </c>
      <c r="D75" s="109"/>
      <c r="E75" s="109">
        <v>365</v>
      </c>
      <c r="F75" s="5"/>
      <c r="G75" s="13"/>
      <c r="H75" s="163"/>
      <c r="I75" s="33">
        <f t="shared" si="24"/>
        <v>0</v>
      </c>
      <c r="J75" s="54"/>
      <c r="K75" s="34">
        <f t="shared" si="25"/>
        <v>365</v>
      </c>
      <c r="L75" s="33">
        <f t="shared" si="26"/>
        <v>1</v>
      </c>
    </row>
    <row r="76" spans="1:12" x14ac:dyDescent="0.2">
      <c r="A76" s="109" t="s">
        <v>237</v>
      </c>
      <c r="B76" s="109" t="s">
        <v>282</v>
      </c>
      <c r="C76" s="109" t="s">
        <v>283</v>
      </c>
      <c r="D76" s="109"/>
      <c r="E76" s="109">
        <v>365</v>
      </c>
      <c r="F76" s="5"/>
      <c r="G76" s="13" t="s">
        <v>29</v>
      </c>
      <c r="H76" s="218">
        <v>31</v>
      </c>
      <c r="I76" s="33">
        <f t="shared" si="24"/>
        <v>8.4931506849315067E-2</v>
      </c>
      <c r="J76" s="54"/>
      <c r="K76" s="34">
        <f t="shared" si="25"/>
        <v>334</v>
      </c>
      <c r="L76" s="33">
        <f t="shared" si="26"/>
        <v>0.91506849315068495</v>
      </c>
    </row>
    <row r="77" spans="1:12" x14ac:dyDescent="0.2">
      <c r="A77" s="109" t="s">
        <v>237</v>
      </c>
      <c r="B77" s="109" t="s">
        <v>284</v>
      </c>
      <c r="C77" s="109" t="s">
        <v>285</v>
      </c>
      <c r="D77" s="109"/>
      <c r="E77" s="109">
        <v>365</v>
      </c>
      <c r="F77" s="5"/>
      <c r="G77" s="13" t="s">
        <v>29</v>
      </c>
      <c r="H77" s="218">
        <v>4</v>
      </c>
      <c r="I77" s="33">
        <f t="shared" si="24"/>
        <v>1.0958904109589041E-2</v>
      </c>
      <c r="J77" s="54"/>
      <c r="K77" s="34">
        <f t="shared" si="25"/>
        <v>361</v>
      </c>
      <c r="L77" s="33">
        <f t="shared" si="26"/>
        <v>0.989041095890411</v>
      </c>
    </row>
    <row r="78" spans="1:12" x14ac:dyDescent="0.2">
      <c r="A78" s="109" t="s">
        <v>237</v>
      </c>
      <c r="B78" s="109" t="s">
        <v>286</v>
      </c>
      <c r="C78" s="109" t="s">
        <v>287</v>
      </c>
      <c r="D78" s="109"/>
      <c r="E78" s="109">
        <v>365</v>
      </c>
      <c r="F78" s="5"/>
      <c r="G78" s="13" t="s">
        <v>29</v>
      </c>
      <c r="H78" s="218">
        <v>247</v>
      </c>
      <c r="I78" s="33">
        <f t="shared" si="24"/>
        <v>0.67671232876712328</v>
      </c>
      <c r="J78" s="54"/>
      <c r="K78" s="34">
        <f t="shared" si="25"/>
        <v>118</v>
      </c>
      <c r="L78" s="33">
        <f t="shared" si="26"/>
        <v>0.32328767123287672</v>
      </c>
    </row>
    <row r="79" spans="1:12" x14ac:dyDescent="0.2">
      <c r="A79" s="109" t="s">
        <v>237</v>
      </c>
      <c r="B79" s="109" t="s">
        <v>288</v>
      </c>
      <c r="C79" s="109" t="s">
        <v>289</v>
      </c>
      <c r="D79" s="109"/>
      <c r="E79" s="109">
        <v>365</v>
      </c>
      <c r="F79" s="5"/>
      <c r="G79" s="163"/>
      <c r="H79" s="145"/>
      <c r="I79" s="33">
        <f t="shared" si="24"/>
        <v>0</v>
      </c>
      <c r="J79" s="54"/>
      <c r="K79" s="34">
        <f t="shared" si="25"/>
        <v>365</v>
      </c>
      <c r="L79" s="33">
        <f t="shared" si="26"/>
        <v>1</v>
      </c>
    </row>
    <row r="80" spans="1:12" x14ac:dyDescent="0.2">
      <c r="A80" s="109" t="s">
        <v>237</v>
      </c>
      <c r="B80" s="109" t="s">
        <v>290</v>
      </c>
      <c r="C80" s="109" t="s">
        <v>291</v>
      </c>
      <c r="D80" s="109"/>
      <c r="E80" s="109">
        <v>365</v>
      </c>
      <c r="F80" s="5"/>
      <c r="G80" s="163"/>
      <c r="H80" s="145"/>
      <c r="I80" s="33">
        <f t="shared" si="24"/>
        <v>0</v>
      </c>
      <c r="J80" s="54"/>
      <c r="K80" s="34">
        <f t="shared" si="25"/>
        <v>365</v>
      </c>
      <c r="L80" s="33">
        <f t="shared" si="26"/>
        <v>1</v>
      </c>
    </row>
    <row r="81" spans="1:12" x14ac:dyDescent="0.2">
      <c r="A81" s="109" t="s">
        <v>237</v>
      </c>
      <c r="B81" s="109" t="s">
        <v>292</v>
      </c>
      <c r="C81" s="109" t="s">
        <v>293</v>
      </c>
      <c r="D81" s="109"/>
      <c r="E81" s="109">
        <v>365</v>
      </c>
      <c r="F81" s="5"/>
      <c r="G81" s="13" t="s">
        <v>29</v>
      </c>
      <c r="H81" s="218">
        <v>25</v>
      </c>
      <c r="I81" s="33">
        <f t="shared" si="24"/>
        <v>6.8493150684931503E-2</v>
      </c>
      <c r="J81" s="54"/>
      <c r="K81" s="34">
        <f t="shared" si="25"/>
        <v>340</v>
      </c>
      <c r="L81" s="33">
        <f t="shared" si="26"/>
        <v>0.93150684931506844</v>
      </c>
    </row>
    <row r="82" spans="1:12" x14ac:dyDescent="0.2">
      <c r="A82" s="109" t="s">
        <v>237</v>
      </c>
      <c r="B82" s="109" t="s">
        <v>294</v>
      </c>
      <c r="C82" s="63" t="s">
        <v>1081</v>
      </c>
      <c r="D82" s="109"/>
      <c r="E82" s="109">
        <v>365</v>
      </c>
      <c r="F82" s="5"/>
      <c r="G82" s="13" t="s">
        <v>29</v>
      </c>
      <c r="H82" s="218">
        <v>50</v>
      </c>
      <c r="I82" s="33">
        <f t="shared" si="24"/>
        <v>0.13698630136986301</v>
      </c>
      <c r="J82" s="54"/>
      <c r="K82" s="34">
        <f t="shared" si="25"/>
        <v>315</v>
      </c>
      <c r="L82" s="33">
        <f t="shared" si="26"/>
        <v>0.86301369863013699</v>
      </c>
    </row>
    <row r="83" spans="1:12" x14ac:dyDescent="0.2">
      <c r="A83" s="109" t="s">
        <v>237</v>
      </c>
      <c r="B83" s="109" t="s">
        <v>296</v>
      </c>
      <c r="C83" s="109" t="s">
        <v>297</v>
      </c>
      <c r="D83" s="109"/>
      <c r="E83" s="109">
        <v>365</v>
      </c>
      <c r="F83" s="5"/>
      <c r="G83" s="163"/>
      <c r="H83" s="145"/>
      <c r="I83" s="33">
        <f t="shared" si="24"/>
        <v>0</v>
      </c>
      <c r="J83" s="54"/>
      <c r="K83" s="34">
        <f t="shared" si="25"/>
        <v>365</v>
      </c>
      <c r="L83" s="33">
        <f t="shared" si="26"/>
        <v>1</v>
      </c>
    </row>
    <row r="84" spans="1:12" x14ac:dyDescent="0.2">
      <c r="A84" s="109" t="s">
        <v>237</v>
      </c>
      <c r="B84" s="109" t="s">
        <v>298</v>
      </c>
      <c r="C84" s="109" t="s">
        <v>299</v>
      </c>
      <c r="D84" s="109"/>
      <c r="E84" s="109">
        <v>365</v>
      </c>
      <c r="F84" s="5"/>
      <c r="G84" s="13" t="s">
        <v>29</v>
      </c>
      <c r="H84" s="218">
        <v>156</v>
      </c>
      <c r="I84" s="33">
        <f t="shared" si="24"/>
        <v>0.42739726027397262</v>
      </c>
      <c r="J84" s="54"/>
      <c r="K84" s="34">
        <f t="shared" si="25"/>
        <v>209</v>
      </c>
      <c r="L84" s="33">
        <f t="shared" si="26"/>
        <v>0.57260273972602738</v>
      </c>
    </row>
    <row r="85" spans="1:12" x14ac:dyDescent="0.2">
      <c r="A85" s="144" t="s">
        <v>237</v>
      </c>
      <c r="B85" s="41" t="s">
        <v>284</v>
      </c>
      <c r="C85" s="41" t="s">
        <v>1067</v>
      </c>
      <c r="D85" s="109"/>
      <c r="E85" s="109">
        <v>365</v>
      </c>
      <c r="F85" s="5"/>
      <c r="G85" s="13"/>
      <c r="H85" s="163"/>
      <c r="I85" s="33">
        <f t="shared" ref="I85" si="27">H85/E85</f>
        <v>0</v>
      </c>
      <c r="J85" s="54"/>
      <c r="K85" s="34">
        <f t="shared" ref="K85" si="28">E85-H85</f>
        <v>365</v>
      </c>
      <c r="L85" s="33">
        <f t="shared" ref="L85" si="29">K85/E85</f>
        <v>1</v>
      </c>
    </row>
    <row r="86" spans="1:12" x14ac:dyDescent="0.2">
      <c r="A86" s="109" t="s">
        <v>237</v>
      </c>
      <c r="B86" s="109" t="s">
        <v>300</v>
      </c>
      <c r="C86" s="109" t="s">
        <v>301</v>
      </c>
      <c r="D86" s="109"/>
      <c r="E86" s="109">
        <v>365</v>
      </c>
      <c r="F86" s="5"/>
      <c r="G86" s="163"/>
      <c r="H86" s="145"/>
      <c r="I86" s="33">
        <f t="shared" si="24"/>
        <v>0</v>
      </c>
      <c r="J86" s="54"/>
      <c r="K86" s="34">
        <f t="shared" si="25"/>
        <v>365</v>
      </c>
      <c r="L86" s="33">
        <f t="shared" si="26"/>
        <v>1</v>
      </c>
    </row>
    <row r="87" spans="1:12" x14ac:dyDescent="0.2">
      <c r="A87" s="109" t="s">
        <v>237</v>
      </c>
      <c r="B87" s="109" t="s">
        <v>302</v>
      </c>
      <c r="C87" s="109" t="s">
        <v>303</v>
      </c>
      <c r="D87" s="109"/>
      <c r="E87" s="109">
        <v>365</v>
      </c>
      <c r="F87" s="5"/>
      <c r="G87" s="163"/>
      <c r="H87" s="145"/>
      <c r="I87" s="33">
        <f t="shared" si="24"/>
        <v>0</v>
      </c>
      <c r="J87" s="54"/>
      <c r="K87" s="34">
        <f t="shared" si="25"/>
        <v>365</v>
      </c>
      <c r="L87" s="33">
        <f t="shared" si="26"/>
        <v>1</v>
      </c>
    </row>
    <row r="88" spans="1:12" x14ac:dyDescent="0.2">
      <c r="A88" s="109" t="s">
        <v>237</v>
      </c>
      <c r="B88" s="109" t="s">
        <v>304</v>
      </c>
      <c r="C88" s="109" t="s">
        <v>305</v>
      </c>
      <c r="D88" s="109"/>
      <c r="E88" s="109">
        <v>365</v>
      </c>
      <c r="F88" s="5"/>
      <c r="G88" s="13" t="s">
        <v>29</v>
      </c>
      <c r="H88" s="218">
        <v>4</v>
      </c>
      <c r="I88" s="33">
        <f t="shared" si="24"/>
        <v>1.0958904109589041E-2</v>
      </c>
      <c r="J88" s="54"/>
      <c r="K88" s="34">
        <f t="shared" si="25"/>
        <v>361</v>
      </c>
      <c r="L88" s="33">
        <f t="shared" si="26"/>
        <v>0.989041095890411</v>
      </c>
    </row>
    <row r="89" spans="1:12" x14ac:dyDescent="0.2">
      <c r="A89" s="109" t="s">
        <v>237</v>
      </c>
      <c r="B89" s="109" t="s">
        <v>306</v>
      </c>
      <c r="C89" s="109" t="s">
        <v>307</v>
      </c>
      <c r="D89" s="109"/>
      <c r="E89" s="109">
        <v>365</v>
      </c>
      <c r="F89" s="5"/>
      <c r="G89" s="13"/>
      <c r="H89" s="163"/>
      <c r="I89" s="33">
        <f t="shared" si="24"/>
        <v>0</v>
      </c>
      <c r="J89" s="54"/>
      <c r="K89" s="34">
        <f t="shared" si="25"/>
        <v>365</v>
      </c>
      <c r="L89" s="33">
        <f t="shared" si="26"/>
        <v>1</v>
      </c>
    </row>
    <row r="90" spans="1:12" x14ac:dyDescent="0.2">
      <c r="A90" s="109" t="s">
        <v>237</v>
      </c>
      <c r="B90" s="109" t="s">
        <v>308</v>
      </c>
      <c r="C90" s="109" t="s">
        <v>309</v>
      </c>
      <c r="D90" s="109"/>
      <c r="E90" s="109">
        <v>365</v>
      </c>
      <c r="F90" s="5"/>
      <c r="G90" s="13" t="s">
        <v>29</v>
      </c>
      <c r="H90" s="218">
        <v>60</v>
      </c>
      <c r="I90" s="33">
        <f t="shared" si="24"/>
        <v>0.16438356164383561</v>
      </c>
      <c r="J90" s="54"/>
      <c r="K90" s="34">
        <f t="shared" si="25"/>
        <v>305</v>
      </c>
      <c r="L90" s="33">
        <f t="shared" si="26"/>
        <v>0.83561643835616439</v>
      </c>
    </row>
    <row r="91" spans="1:12" x14ac:dyDescent="0.2">
      <c r="A91" s="109" t="s">
        <v>237</v>
      </c>
      <c r="B91" s="109" t="s">
        <v>310</v>
      </c>
      <c r="C91" s="109" t="s">
        <v>311</v>
      </c>
      <c r="D91" s="109"/>
      <c r="E91" s="109">
        <v>365</v>
      </c>
      <c r="F91" s="5"/>
      <c r="G91" s="163"/>
      <c r="H91" s="145"/>
      <c r="I91" s="33">
        <f t="shared" si="24"/>
        <v>0</v>
      </c>
      <c r="J91" s="54"/>
      <c r="K91" s="34">
        <f t="shared" si="25"/>
        <v>365</v>
      </c>
      <c r="L91" s="33">
        <f t="shared" si="26"/>
        <v>1</v>
      </c>
    </row>
    <row r="92" spans="1:12" x14ac:dyDescent="0.2">
      <c r="A92" s="109" t="s">
        <v>237</v>
      </c>
      <c r="B92" s="109" t="s">
        <v>312</v>
      </c>
      <c r="C92" s="109" t="s">
        <v>313</v>
      </c>
      <c r="D92" s="109"/>
      <c r="E92" s="109">
        <v>365</v>
      </c>
      <c r="F92" s="5"/>
      <c r="G92" s="13" t="s">
        <v>29</v>
      </c>
      <c r="H92" s="218">
        <v>4</v>
      </c>
      <c r="I92" s="33">
        <f t="shared" si="24"/>
        <v>1.0958904109589041E-2</v>
      </c>
      <c r="J92" s="54"/>
      <c r="K92" s="34">
        <f t="shared" si="25"/>
        <v>361</v>
      </c>
      <c r="L92" s="33">
        <f t="shared" si="26"/>
        <v>0.989041095890411</v>
      </c>
    </row>
    <row r="93" spans="1:12" x14ac:dyDescent="0.2">
      <c r="A93" s="109" t="s">
        <v>237</v>
      </c>
      <c r="B93" s="109" t="s">
        <v>314</v>
      </c>
      <c r="C93" s="109" t="s">
        <v>315</v>
      </c>
      <c r="D93" s="109"/>
      <c r="E93" s="109">
        <v>365</v>
      </c>
      <c r="F93" s="5"/>
      <c r="G93" s="13" t="s">
        <v>29</v>
      </c>
      <c r="H93" s="218">
        <v>122</v>
      </c>
      <c r="I93" s="33">
        <f t="shared" si="24"/>
        <v>0.33424657534246577</v>
      </c>
      <c r="J93" s="54"/>
      <c r="K93" s="34">
        <f t="shared" si="25"/>
        <v>243</v>
      </c>
      <c r="L93" s="33">
        <f t="shared" si="26"/>
        <v>0.66575342465753429</v>
      </c>
    </row>
    <row r="94" spans="1:12" x14ac:dyDescent="0.2">
      <c r="A94" s="109" t="s">
        <v>237</v>
      </c>
      <c r="B94" s="109" t="s">
        <v>316</v>
      </c>
      <c r="C94" s="109" t="s">
        <v>317</v>
      </c>
      <c r="D94" s="109"/>
      <c r="E94" s="109">
        <v>365</v>
      </c>
      <c r="F94" s="5"/>
      <c r="G94" s="163"/>
      <c r="H94" s="145"/>
      <c r="I94" s="33">
        <f t="shared" si="24"/>
        <v>0</v>
      </c>
      <c r="J94" s="54"/>
      <c r="K94" s="34">
        <f t="shared" si="25"/>
        <v>365</v>
      </c>
      <c r="L94" s="33">
        <f t="shared" si="26"/>
        <v>1</v>
      </c>
    </row>
    <row r="95" spans="1:12" x14ac:dyDescent="0.2">
      <c r="A95" s="109" t="s">
        <v>237</v>
      </c>
      <c r="B95" s="109" t="s">
        <v>318</v>
      </c>
      <c r="C95" s="109" t="s">
        <v>319</v>
      </c>
      <c r="D95" s="109"/>
      <c r="E95" s="109">
        <v>365</v>
      </c>
      <c r="F95" s="5"/>
      <c r="G95" s="163"/>
      <c r="H95" s="145"/>
      <c r="I95" s="33">
        <f t="shared" si="24"/>
        <v>0</v>
      </c>
      <c r="J95" s="54"/>
      <c r="K95" s="34">
        <f t="shared" si="25"/>
        <v>365</v>
      </c>
      <c r="L95" s="33">
        <f t="shared" si="26"/>
        <v>1</v>
      </c>
    </row>
    <row r="96" spans="1:12" x14ac:dyDescent="0.2">
      <c r="A96" s="109" t="s">
        <v>237</v>
      </c>
      <c r="B96" s="109" t="s">
        <v>320</v>
      </c>
      <c r="C96" s="109" t="s">
        <v>321</v>
      </c>
      <c r="D96" s="109"/>
      <c r="E96" s="109">
        <v>365</v>
      </c>
      <c r="F96" s="5"/>
      <c r="G96" s="13"/>
      <c r="H96" s="163"/>
      <c r="I96" s="33">
        <f t="shared" si="24"/>
        <v>0</v>
      </c>
      <c r="J96" s="54"/>
      <c r="K96" s="34">
        <f t="shared" si="25"/>
        <v>365</v>
      </c>
      <c r="L96" s="33">
        <f t="shared" si="26"/>
        <v>1</v>
      </c>
    </row>
    <row r="97" spans="1:12" x14ac:dyDescent="0.2">
      <c r="A97" s="109" t="s">
        <v>237</v>
      </c>
      <c r="B97" s="109" t="s">
        <v>322</v>
      </c>
      <c r="C97" s="109" t="s">
        <v>323</v>
      </c>
      <c r="D97" s="109"/>
      <c r="E97" s="109">
        <v>365</v>
      </c>
      <c r="F97" s="5"/>
      <c r="G97" s="13"/>
      <c r="H97" s="163"/>
      <c r="I97" s="33">
        <f t="shared" si="24"/>
        <v>0</v>
      </c>
      <c r="J97" s="54"/>
      <c r="K97" s="34">
        <f t="shared" si="25"/>
        <v>365</v>
      </c>
      <c r="L97" s="33">
        <f t="shared" si="26"/>
        <v>1</v>
      </c>
    </row>
    <row r="98" spans="1:12" x14ac:dyDescent="0.2">
      <c r="A98" s="109" t="s">
        <v>237</v>
      </c>
      <c r="B98" s="109" t="s">
        <v>324</v>
      </c>
      <c r="C98" s="109" t="s">
        <v>325</v>
      </c>
      <c r="D98" s="109"/>
      <c r="E98" s="109">
        <v>365</v>
      </c>
      <c r="F98" s="5"/>
      <c r="G98" s="13" t="s">
        <v>29</v>
      </c>
      <c r="H98" s="218">
        <v>21</v>
      </c>
      <c r="I98" s="33">
        <f t="shared" si="24"/>
        <v>5.7534246575342465E-2</v>
      </c>
      <c r="J98" s="54"/>
      <c r="K98" s="34">
        <f t="shared" si="25"/>
        <v>344</v>
      </c>
      <c r="L98" s="33">
        <f t="shared" si="26"/>
        <v>0.94246575342465755</v>
      </c>
    </row>
    <row r="99" spans="1:12" x14ac:dyDescent="0.2">
      <c r="A99" s="109" t="s">
        <v>237</v>
      </c>
      <c r="B99" s="109" t="s">
        <v>326</v>
      </c>
      <c r="C99" s="109" t="s">
        <v>327</v>
      </c>
      <c r="D99" s="109"/>
      <c r="E99" s="109">
        <v>365</v>
      </c>
      <c r="F99" s="5"/>
      <c r="G99" s="13"/>
      <c r="H99" s="163"/>
      <c r="I99" s="33">
        <f t="shared" si="24"/>
        <v>0</v>
      </c>
      <c r="J99" s="54"/>
      <c r="K99" s="34">
        <f t="shared" si="25"/>
        <v>365</v>
      </c>
      <c r="L99" s="33">
        <f t="shared" si="26"/>
        <v>1</v>
      </c>
    </row>
    <row r="100" spans="1:12" x14ac:dyDescent="0.2">
      <c r="A100" s="109" t="s">
        <v>237</v>
      </c>
      <c r="B100" s="109" t="s">
        <v>328</v>
      </c>
      <c r="C100" s="109" t="s">
        <v>329</v>
      </c>
      <c r="D100" s="109"/>
      <c r="E100" s="109">
        <v>365</v>
      </c>
      <c r="F100" s="5"/>
      <c r="G100" s="13" t="s">
        <v>29</v>
      </c>
      <c r="H100" s="163">
        <v>23</v>
      </c>
      <c r="I100" s="33">
        <f t="shared" si="24"/>
        <v>6.3013698630136991E-2</v>
      </c>
      <c r="J100" s="54"/>
      <c r="K100" s="34">
        <f t="shared" si="25"/>
        <v>342</v>
      </c>
      <c r="L100" s="33">
        <f t="shared" si="26"/>
        <v>0.93698630136986305</v>
      </c>
    </row>
    <row r="101" spans="1:12" x14ac:dyDescent="0.2">
      <c r="A101" s="109" t="s">
        <v>237</v>
      </c>
      <c r="B101" s="109" t="s">
        <v>330</v>
      </c>
      <c r="C101" s="109" t="s">
        <v>331</v>
      </c>
      <c r="D101" s="109"/>
      <c r="E101" s="109">
        <v>365</v>
      </c>
      <c r="F101" s="5"/>
      <c r="G101" s="13" t="s">
        <v>29</v>
      </c>
      <c r="H101" s="48">
        <v>69</v>
      </c>
      <c r="I101" s="33">
        <f t="shared" si="24"/>
        <v>0.18904109589041096</v>
      </c>
      <c r="J101" s="54"/>
      <c r="K101" s="34">
        <f t="shared" si="25"/>
        <v>296</v>
      </c>
      <c r="L101" s="33">
        <f t="shared" si="26"/>
        <v>0.81095890410958904</v>
      </c>
    </row>
    <row r="102" spans="1:12" x14ac:dyDescent="0.2">
      <c r="A102" s="110" t="s">
        <v>237</v>
      </c>
      <c r="B102" s="110" t="s">
        <v>332</v>
      </c>
      <c r="C102" s="110" t="s">
        <v>333</v>
      </c>
      <c r="D102" s="110"/>
      <c r="E102" s="110">
        <v>365</v>
      </c>
      <c r="F102" s="55"/>
      <c r="G102" s="57"/>
      <c r="H102" s="58"/>
      <c r="I102" s="36">
        <f t="shared" si="24"/>
        <v>0</v>
      </c>
      <c r="J102" s="56"/>
      <c r="K102" s="37">
        <f t="shared" si="25"/>
        <v>365</v>
      </c>
      <c r="L102" s="36">
        <f t="shared" si="26"/>
        <v>1</v>
      </c>
    </row>
    <row r="103" spans="1:12" x14ac:dyDescent="0.2">
      <c r="A103" s="27"/>
      <c r="B103" s="28">
        <f>COUNTA(B54:B102)</f>
        <v>49</v>
      </c>
      <c r="C103" s="27"/>
      <c r="E103" s="31">
        <f>SUM(E54:E102)</f>
        <v>17885</v>
      </c>
      <c r="F103" s="38"/>
      <c r="G103" s="28">
        <f>COUNTA(G54:G102)</f>
        <v>16</v>
      </c>
      <c r="H103" s="31">
        <f>SUM(H54:H102)</f>
        <v>1101</v>
      </c>
      <c r="I103" s="39">
        <f>H103/E103</f>
        <v>6.1559966452334358E-2</v>
      </c>
      <c r="J103" s="40"/>
      <c r="K103" s="45">
        <f>E103-H103</f>
        <v>16784</v>
      </c>
      <c r="L103" s="39">
        <f>K103/E103</f>
        <v>0.93844003354766559</v>
      </c>
    </row>
    <row r="104" spans="1:12" ht="8.25" customHeight="1" x14ac:dyDescent="0.2">
      <c r="A104" s="27"/>
      <c r="B104" s="28"/>
      <c r="C104" s="27"/>
      <c r="E104" s="31"/>
      <c r="F104" s="38"/>
      <c r="G104" s="28"/>
      <c r="H104" s="31"/>
      <c r="I104" s="39"/>
      <c r="J104" s="114"/>
      <c r="K104" s="45"/>
      <c r="L104" s="39"/>
    </row>
    <row r="105" spans="1:12" x14ac:dyDescent="0.2">
      <c r="A105" s="63" t="s">
        <v>334</v>
      </c>
      <c r="B105" s="63" t="s">
        <v>689</v>
      </c>
      <c r="C105" s="63" t="s">
        <v>184</v>
      </c>
      <c r="D105" s="109"/>
      <c r="E105" s="109">
        <v>214</v>
      </c>
      <c r="F105" s="5"/>
      <c r="G105" s="13" t="s">
        <v>29</v>
      </c>
      <c r="H105" s="218">
        <v>70</v>
      </c>
      <c r="I105" s="33">
        <f t="shared" ref="I105:I133" si="30">H105/E105</f>
        <v>0.32710280373831774</v>
      </c>
      <c r="J105" s="54"/>
      <c r="K105" s="34">
        <f t="shared" ref="K105:K133" si="31">E105-H105</f>
        <v>144</v>
      </c>
      <c r="L105" s="33">
        <f t="shared" ref="L105:L133" si="32">K105/E105</f>
        <v>0.67289719626168221</v>
      </c>
    </row>
    <row r="106" spans="1:12" x14ac:dyDescent="0.2">
      <c r="A106" s="109" t="s">
        <v>334</v>
      </c>
      <c r="B106" s="109" t="s">
        <v>335</v>
      </c>
      <c r="C106" s="109" t="s">
        <v>336</v>
      </c>
      <c r="D106" s="109"/>
      <c r="E106" s="109">
        <v>214</v>
      </c>
      <c r="F106" s="5"/>
      <c r="G106" s="13" t="s">
        <v>29</v>
      </c>
      <c r="H106" s="218">
        <v>33</v>
      </c>
      <c r="I106" s="33">
        <f t="shared" ref="I106" si="33">H106/E106</f>
        <v>0.1542056074766355</v>
      </c>
      <c r="J106" s="54"/>
      <c r="K106" s="34">
        <f t="shared" ref="K106" si="34">E106-H106</f>
        <v>181</v>
      </c>
      <c r="L106" s="33">
        <f t="shared" ref="L106" si="35">K106/E106</f>
        <v>0.84579439252336452</v>
      </c>
    </row>
    <row r="107" spans="1:12" x14ac:dyDescent="0.2">
      <c r="A107" s="109" t="s">
        <v>334</v>
      </c>
      <c r="B107" s="109" t="s">
        <v>337</v>
      </c>
      <c r="C107" s="109" t="s">
        <v>338</v>
      </c>
      <c r="D107" s="109"/>
      <c r="E107" s="109">
        <v>214</v>
      </c>
      <c r="F107" s="5"/>
      <c r="G107" s="32"/>
      <c r="H107" s="32"/>
      <c r="I107" s="33">
        <f t="shared" ref="I107:I131" si="36">H107/E107</f>
        <v>0</v>
      </c>
      <c r="J107" s="54"/>
      <c r="K107" s="34">
        <f t="shared" ref="K107:K131" si="37">E107-H107</f>
        <v>214</v>
      </c>
      <c r="L107" s="33">
        <f t="shared" ref="L107:L131" si="38">K107/E107</f>
        <v>1</v>
      </c>
    </row>
    <row r="108" spans="1:12" x14ac:dyDescent="0.2">
      <c r="A108" s="109" t="s">
        <v>334</v>
      </c>
      <c r="B108" s="109" t="s">
        <v>339</v>
      </c>
      <c r="C108" s="109" t="s">
        <v>340</v>
      </c>
      <c r="D108" s="109"/>
      <c r="E108" s="109">
        <v>214</v>
      </c>
      <c r="F108" s="5"/>
      <c r="G108" s="13"/>
      <c r="H108" s="138"/>
      <c r="I108" s="33">
        <f t="shared" si="36"/>
        <v>0</v>
      </c>
      <c r="J108" s="54"/>
      <c r="K108" s="34">
        <f t="shared" si="37"/>
        <v>214</v>
      </c>
      <c r="L108" s="33">
        <f t="shared" si="38"/>
        <v>1</v>
      </c>
    </row>
    <row r="109" spans="1:12" x14ac:dyDescent="0.2">
      <c r="A109" s="109" t="s">
        <v>334</v>
      </c>
      <c r="B109" s="109" t="s">
        <v>341</v>
      </c>
      <c r="C109" s="109" t="s">
        <v>342</v>
      </c>
      <c r="D109" s="109"/>
      <c r="E109" s="109">
        <v>214</v>
      </c>
      <c r="F109" s="5"/>
      <c r="G109" s="13" t="s">
        <v>29</v>
      </c>
      <c r="H109" s="218">
        <v>14</v>
      </c>
      <c r="I109" s="33">
        <f t="shared" si="36"/>
        <v>6.5420560747663545E-2</v>
      </c>
      <c r="J109" s="54"/>
      <c r="K109" s="34">
        <f t="shared" si="37"/>
        <v>200</v>
      </c>
      <c r="L109" s="33">
        <f t="shared" si="38"/>
        <v>0.93457943925233644</v>
      </c>
    </row>
    <row r="110" spans="1:12" x14ac:dyDescent="0.2">
      <c r="A110" s="109" t="s">
        <v>334</v>
      </c>
      <c r="B110" s="109" t="s">
        <v>343</v>
      </c>
      <c r="C110" s="109" t="s">
        <v>344</v>
      </c>
      <c r="D110" s="109"/>
      <c r="E110" s="109">
        <v>214</v>
      </c>
      <c r="F110" s="5"/>
      <c r="G110" s="13"/>
      <c r="H110" s="138"/>
      <c r="I110" s="33">
        <f t="shared" si="36"/>
        <v>0</v>
      </c>
      <c r="J110" s="54"/>
      <c r="K110" s="34">
        <f t="shared" si="37"/>
        <v>214</v>
      </c>
      <c r="L110" s="33">
        <f t="shared" si="38"/>
        <v>1</v>
      </c>
    </row>
    <row r="111" spans="1:12" x14ac:dyDescent="0.2">
      <c r="A111" s="109" t="s">
        <v>334</v>
      </c>
      <c r="B111" s="109" t="s">
        <v>345</v>
      </c>
      <c r="C111" s="109" t="s">
        <v>346</v>
      </c>
      <c r="D111" s="109"/>
      <c r="E111" s="109">
        <v>214</v>
      </c>
      <c r="F111" s="5"/>
      <c r="G111" s="13"/>
      <c r="H111" s="138"/>
      <c r="I111" s="33">
        <f t="shared" si="36"/>
        <v>0</v>
      </c>
      <c r="J111" s="54"/>
      <c r="K111" s="34">
        <f t="shared" si="37"/>
        <v>214</v>
      </c>
      <c r="L111" s="33">
        <f t="shared" si="38"/>
        <v>1</v>
      </c>
    </row>
    <row r="112" spans="1:12" x14ac:dyDescent="0.2">
      <c r="A112" s="109" t="s">
        <v>334</v>
      </c>
      <c r="B112" s="109" t="s">
        <v>347</v>
      </c>
      <c r="C112" s="109" t="s">
        <v>348</v>
      </c>
      <c r="D112" s="109"/>
      <c r="E112" s="109">
        <v>214</v>
      </c>
      <c r="F112" s="5"/>
      <c r="G112" s="32"/>
      <c r="H112" s="32"/>
      <c r="I112" s="33">
        <f t="shared" si="36"/>
        <v>0</v>
      </c>
      <c r="J112" s="54"/>
      <c r="K112" s="34">
        <f t="shared" si="37"/>
        <v>214</v>
      </c>
      <c r="L112" s="33">
        <f t="shared" si="38"/>
        <v>1</v>
      </c>
    </row>
    <row r="113" spans="1:12" x14ac:dyDescent="0.2">
      <c r="A113" s="109" t="s">
        <v>334</v>
      </c>
      <c r="B113" s="109" t="s">
        <v>349</v>
      </c>
      <c r="C113" s="109" t="s">
        <v>350</v>
      </c>
      <c r="D113" s="109"/>
      <c r="E113" s="109">
        <v>214</v>
      </c>
      <c r="F113" s="5"/>
      <c r="G113" s="32"/>
      <c r="H113" s="32"/>
      <c r="I113" s="33">
        <f t="shared" si="36"/>
        <v>0</v>
      </c>
      <c r="J113" s="54"/>
      <c r="K113" s="34">
        <f t="shared" si="37"/>
        <v>214</v>
      </c>
      <c r="L113" s="33">
        <f t="shared" si="38"/>
        <v>1</v>
      </c>
    </row>
    <row r="114" spans="1:12" x14ac:dyDescent="0.2">
      <c r="A114" s="109" t="s">
        <v>334</v>
      </c>
      <c r="B114" s="109" t="s">
        <v>351</v>
      </c>
      <c r="C114" s="109" t="s">
        <v>352</v>
      </c>
      <c r="D114" s="109"/>
      <c r="E114" s="109">
        <v>214</v>
      </c>
      <c r="F114" s="5"/>
      <c r="G114" s="32"/>
      <c r="H114" s="32"/>
      <c r="I114" s="33">
        <f t="shared" si="36"/>
        <v>0</v>
      </c>
      <c r="J114" s="54"/>
      <c r="K114" s="34">
        <f t="shared" si="37"/>
        <v>214</v>
      </c>
      <c r="L114" s="33">
        <f t="shared" si="38"/>
        <v>1</v>
      </c>
    </row>
    <row r="115" spans="1:12" x14ac:dyDescent="0.2">
      <c r="A115" s="109" t="s">
        <v>334</v>
      </c>
      <c r="B115" s="109" t="s">
        <v>353</v>
      </c>
      <c r="C115" s="109" t="s">
        <v>354</v>
      </c>
      <c r="D115" s="109"/>
      <c r="E115" s="109">
        <v>214</v>
      </c>
      <c r="F115" s="5"/>
      <c r="G115" s="13" t="s">
        <v>29</v>
      </c>
      <c r="H115" s="218">
        <v>14</v>
      </c>
      <c r="I115" s="33">
        <f t="shared" si="36"/>
        <v>6.5420560747663545E-2</v>
      </c>
      <c r="J115" s="54"/>
      <c r="K115" s="34">
        <f t="shared" si="37"/>
        <v>200</v>
      </c>
      <c r="L115" s="33">
        <f t="shared" si="38"/>
        <v>0.93457943925233644</v>
      </c>
    </row>
    <row r="116" spans="1:12" x14ac:dyDescent="0.2">
      <c r="A116" s="109" t="s">
        <v>334</v>
      </c>
      <c r="B116" s="109" t="s">
        <v>355</v>
      </c>
      <c r="C116" s="109" t="s">
        <v>356</v>
      </c>
      <c r="D116" s="109"/>
      <c r="E116" s="109">
        <v>214</v>
      </c>
      <c r="F116" s="5"/>
      <c r="G116" s="13" t="s">
        <v>29</v>
      </c>
      <c r="H116" s="218">
        <v>30</v>
      </c>
      <c r="I116" s="33">
        <f t="shared" si="36"/>
        <v>0.14018691588785046</v>
      </c>
      <c r="J116" s="54"/>
      <c r="K116" s="34">
        <f t="shared" si="37"/>
        <v>184</v>
      </c>
      <c r="L116" s="33">
        <f t="shared" si="38"/>
        <v>0.85981308411214952</v>
      </c>
    </row>
    <row r="117" spans="1:12" x14ac:dyDescent="0.2">
      <c r="A117" s="109" t="s">
        <v>334</v>
      </c>
      <c r="B117" s="109" t="s">
        <v>357</v>
      </c>
      <c r="C117" s="109" t="s">
        <v>358</v>
      </c>
      <c r="D117" s="109"/>
      <c r="E117" s="109">
        <v>214</v>
      </c>
      <c r="F117" s="5"/>
      <c r="G117" s="32"/>
      <c r="H117" s="32"/>
      <c r="I117" s="33">
        <f t="shared" si="36"/>
        <v>0</v>
      </c>
      <c r="J117" s="54"/>
      <c r="K117" s="34">
        <f t="shared" si="37"/>
        <v>214</v>
      </c>
      <c r="L117" s="33">
        <f t="shared" si="38"/>
        <v>1</v>
      </c>
    </row>
    <row r="118" spans="1:12" x14ac:dyDescent="0.2">
      <c r="A118" s="109" t="s">
        <v>334</v>
      </c>
      <c r="B118" s="109" t="s">
        <v>359</v>
      </c>
      <c r="C118" s="109" t="s">
        <v>360</v>
      </c>
      <c r="D118" s="109"/>
      <c r="E118" s="109">
        <v>214</v>
      </c>
      <c r="F118" s="5"/>
      <c r="G118" s="32"/>
      <c r="H118" s="32"/>
      <c r="I118" s="33">
        <f t="shared" si="36"/>
        <v>0</v>
      </c>
      <c r="J118" s="54"/>
      <c r="K118" s="34">
        <f t="shared" si="37"/>
        <v>214</v>
      </c>
      <c r="L118" s="33">
        <f t="shared" si="38"/>
        <v>1</v>
      </c>
    </row>
    <row r="119" spans="1:12" x14ac:dyDescent="0.2">
      <c r="A119" s="109" t="s">
        <v>334</v>
      </c>
      <c r="B119" s="109" t="s">
        <v>361</v>
      </c>
      <c r="C119" s="109" t="s">
        <v>362</v>
      </c>
      <c r="D119" s="109"/>
      <c r="E119" s="109">
        <v>214</v>
      </c>
      <c r="F119" s="5"/>
      <c r="G119" s="32"/>
      <c r="H119" s="32"/>
      <c r="I119" s="33">
        <f t="shared" si="36"/>
        <v>0</v>
      </c>
      <c r="J119" s="54"/>
      <c r="K119" s="34">
        <f t="shared" si="37"/>
        <v>214</v>
      </c>
      <c r="L119" s="33">
        <f t="shared" si="38"/>
        <v>1</v>
      </c>
    </row>
    <row r="120" spans="1:12" x14ac:dyDescent="0.2">
      <c r="A120" s="109" t="s">
        <v>334</v>
      </c>
      <c r="B120" s="109" t="s">
        <v>363</v>
      </c>
      <c r="C120" s="109" t="s">
        <v>364</v>
      </c>
      <c r="D120" s="109"/>
      <c r="E120" s="109">
        <v>214</v>
      </c>
      <c r="F120" s="5"/>
      <c r="G120" s="13" t="s">
        <v>29</v>
      </c>
      <c r="H120" s="218">
        <v>36</v>
      </c>
      <c r="I120" s="33">
        <f t="shared" si="36"/>
        <v>0.16822429906542055</v>
      </c>
      <c r="J120" s="54"/>
      <c r="K120" s="34">
        <f t="shared" si="37"/>
        <v>178</v>
      </c>
      <c r="L120" s="33">
        <f t="shared" si="38"/>
        <v>0.83177570093457942</v>
      </c>
    </row>
    <row r="121" spans="1:12" x14ac:dyDescent="0.2">
      <c r="A121" s="109" t="s">
        <v>334</v>
      </c>
      <c r="B121" s="109" t="s">
        <v>365</v>
      </c>
      <c r="C121" s="109" t="s">
        <v>366</v>
      </c>
      <c r="D121" s="109"/>
      <c r="E121" s="109">
        <v>214</v>
      </c>
      <c r="F121" s="5"/>
      <c r="G121" s="13" t="s">
        <v>29</v>
      </c>
      <c r="H121" s="218">
        <v>21</v>
      </c>
      <c r="I121" s="33">
        <f t="shared" si="36"/>
        <v>9.8130841121495324E-2</v>
      </c>
      <c r="J121" s="54"/>
      <c r="K121" s="34">
        <f t="shared" si="37"/>
        <v>193</v>
      </c>
      <c r="L121" s="33">
        <f t="shared" si="38"/>
        <v>0.90186915887850472</v>
      </c>
    </row>
    <row r="122" spans="1:12" x14ac:dyDescent="0.2">
      <c r="A122" s="109" t="s">
        <v>334</v>
      </c>
      <c r="B122" s="109" t="s">
        <v>367</v>
      </c>
      <c r="C122" s="109" t="s">
        <v>368</v>
      </c>
      <c r="D122" s="109"/>
      <c r="E122" s="109">
        <v>214</v>
      </c>
      <c r="F122" s="5"/>
      <c r="G122" s="13" t="s">
        <v>29</v>
      </c>
      <c r="H122" s="218">
        <v>36</v>
      </c>
      <c r="I122" s="33">
        <f t="shared" si="36"/>
        <v>0.16822429906542055</v>
      </c>
      <c r="J122" s="54"/>
      <c r="K122" s="34">
        <f t="shared" si="37"/>
        <v>178</v>
      </c>
      <c r="L122" s="33">
        <f t="shared" si="38"/>
        <v>0.83177570093457942</v>
      </c>
    </row>
    <row r="123" spans="1:12" x14ac:dyDescent="0.2">
      <c r="A123" s="109" t="s">
        <v>334</v>
      </c>
      <c r="B123" s="109" t="s">
        <v>369</v>
      </c>
      <c r="C123" s="109" t="s">
        <v>370</v>
      </c>
      <c r="D123" s="109"/>
      <c r="E123" s="109">
        <v>214</v>
      </c>
      <c r="F123" s="5"/>
      <c r="G123" s="32"/>
      <c r="H123" s="32"/>
      <c r="I123" s="33">
        <f t="shared" si="36"/>
        <v>0</v>
      </c>
      <c r="J123" s="54"/>
      <c r="K123" s="34">
        <f t="shared" si="37"/>
        <v>214</v>
      </c>
      <c r="L123" s="33">
        <f t="shared" si="38"/>
        <v>1</v>
      </c>
    </row>
    <row r="124" spans="1:12" x14ac:dyDescent="0.2">
      <c r="A124" s="109" t="s">
        <v>334</v>
      </c>
      <c r="B124" s="109" t="s">
        <v>371</v>
      </c>
      <c r="C124" s="109" t="s">
        <v>372</v>
      </c>
      <c r="D124" s="109"/>
      <c r="E124" s="109">
        <v>214</v>
      </c>
      <c r="F124" s="5"/>
      <c r="G124" s="32"/>
      <c r="H124" s="32"/>
      <c r="I124" s="33">
        <f t="shared" si="36"/>
        <v>0</v>
      </c>
      <c r="J124" s="54"/>
      <c r="K124" s="34">
        <f t="shared" si="37"/>
        <v>214</v>
      </c>
      <c r="L124" s="33">
        <f t="shared" si="38"/>
        <v>1</v>
      </c>
    </row>
    <row r="125" spans="1:12" x14ac:dyDescent="0.2">
      <c r="A125" s="109" t="s">
        <v>334</v>
      </c>
      <c r="B125" s="109" t="s">
        <v>373</v>
      </c>
      <c r="C125" s="109" t="s">
        <v>374</v>
      </c>
      <c r="D125" s="109"/>
      <c r="E125" s="109">
        <v>214</v>
      </c>
      <c r="F125" s="5"/>
      <c r="G125" s="32"/>
      <c r="H125" s="32"/>
      <c r="I125" s="33">
        <f t="shared" si="36"/>
        <v>0</v>
      </c>
      <c r="J125" s="54"/>
      <c r="K125" s="34">
        <f t="shared" si="37"/>
        <v>214</v>
      </c>
      <c r="L125" s="33">
        <f t="shared" si="38"/>
        <v>1</v>
      </c>
    </row>
    <row r="126" spans="1:12" x14ac:dyDescent="0.2">
      <c r="A126" s="109" t="s">
        <v>334</v>
      </c>
      <c r="B126" s="109" t="s">
        <v>375</v>
      </c>
      <c r="C126" s="109" t="s">
        <v>376</v>
      </c>
      <c r="D126" s="109"/>
      <c r="E126" s="109">
        <v>214</v>
      </c>
      <c r="F126" s="5"/>
      <c r="G126" s="13" t="s">
        <v>29</v>
      </c>
      <c r="H126" s="218">
        <v>7</v>
      </c>
      <c r="I126" s="33">
        <f t="shared" si="36"/>
        <v>3.2710280373831772E-2</v>
      </c>
      <c r="J126" s="54"/>
      <c r="K126" s="34">
        <f t="shared" si="37"/>
        <v>207</v>
      </c>
      <c r="L126" s="33">
        <f t="shared" si="38"/>
        <v>0.96728971962616828</v>
      </c>
    </row>
    <row r="127" spans="1:12" x14ac:dyDescent="0.2">
      <c r="A127" s="109" t="s">
        <v>334</v>
      </c>
      <c r="B127" s="109" t="s">
        <v>377</v>
      </c>
      <c r="C127" s="109" t="s">
        <v>378</v>
      </c>
      <c r="D127" s="109"/>
      <c r="E127" s="109">
        <v>214</v>
      </c>
      <c r="F127" s="5"/>
      <c r="G127" s="32"/>
      <c r="H127" s="32"/>
      <c r="I127" s="33">
        <f t="shared" si="36"/>
        <v>0</v>
      </c>
      <c r="J127" s="54"/>
      <c r="K127" s="34">
        <f t="shared" si="37"/>
        <v>214</v>
      </c>
      <c r="L127" s="33">
        <f t="shared" si="38"/>
        <v>1</v>
      </c>
    </row>
    <row r="128" spans="1:12" x14ac:dyDescent="0.2">
      <c r="A128" s="109" t="s">
        <v>334</v>
      </c>
      <c r="B128" s="109" t="s">
        <v>379</v>
      </c>
      <c r="C128" s="109" t="s">
        <v>380</v>
      </c>
      <c r="D128" s="109"/>
      <c r="E128" s="109">
        <v>214</v>
      </c>
      <c r="F128" s="5"/>
      <c r="G128" s="32"/>
      <c r="H128" s="32"/>
      <c r="I128" s="33">
        <f t="shared" si="36"/>
        <v>0</v>
      </c>
      <c r="J128" s="54"/>
      <c r="K128" s="34">
        <f t="shared" si="37"/>
        <v>214</v>
      </c>
      <c r="L128" s="33">
        <f t="shared" si="38"/>
        <v>1</v>
      </c>
    </row>
    <row r="129" spans="1:12" x14ac:dyDescent="0.2">
      <c r="A129" s="109" t="s">
        <v>334</v>
      </c>
      <c r="B129" s="109" t="s">
        <v>381</v>
      </c>
      <c r="C129" s="109" t="s">
        <v>382</v>
      </c>
      <c r="D129" s="109"/>
      <c r="E129" s="109">
        <v>214</v>
      </c>
      <c r="F129" s="5"/>
      <c r="G129" s="13" t="s">
        <v>29</v>
      </c>
      <c r="H129" s="218">
        <v>21</v>
      </c>
      <c r="I129" s="33">
        <f t="shared" si="36"/>
        <v>9.8130841121495324E-2</v>
      </c>
      <c r="J129" s="54"/>
      <c r="K129" s="34">
        <f t="shared" si="37"/>
        <v>193</v>
      </c>
      <c r="L129" s="33">
        <f t="shared" si="38"/>
        <v>0.90186915887850472</v>
      </c>
    </row>
    <row r="130" spans="1:12" x14ac:dyDescent="0.2">
      <c r="A130" s="109" t="s">
        <v>334</v>
      </c>
      <c r="B130" s="109" t="s">
        <v>383</v>
      </c>
      <c r="C130" s="109" t="s">
        <v>384</v>
      </c>
      <c r="D130" s="109"/>
      <c r="E130" s="109">
        <v>214</v>
      </c>
      <c r="F130" s="5"/>
      <c r="G130" s="13" t="s">
        <v>29</v>
      </c>
      <c r="H130" s="218">
        <v>20</v>
      </c>
      <c r="I130" s="33">
        <f t="shared" si="36"/>
        <v>9.3457943925233641E-2</v>
      </c>
      <c r="J130" s="54"/>
      <c r="K130" s="34">
        <f t="shared" si="37"/>
        <v>194</v>
      </c>
      <c r="L130" s="33">
        <f t="shared" si="38"/>
        <v>0.90654205607476634</v>
      </c>
    </row>
    <row r="131" spans="1:12" x14ac:dyDescent="0.2">
      <c r="A131" s="109" t="s">
        <v>334</v>
      </c>
      <c r="B131" s="109" t="s">
        <v>385</v>
      </c>
      <c r="C131" s="109" t="s">
        <v>386</v>
      </c>
      <c r="D131" s="109"/>
      <c r="E131" s="109">
        <v>214</v>
      </c>
      <c r="F131" s="5"/>
      <c r="G131" s="13" t="s">
        <v>29</v>
      </c>
      <c r="H131" s="48">
        <v>11</v>
      </c>
      <c r="I131" s="33">
        <f t="shared" si="36"/>
        <v>5.1401869158878503E-2</v>
      </c>
      <c r="J131" s="54"/>
      <c r="K131" s="34">
        <f t="shared" si="37"/>
        <v>203</v>
      </c>
      <c r="L131" s="33">
        <f t="shared" si="38"/>
        <v>0.94859813084112155</v>
      </c>
    </row>
    <row r="132" spans="1:12" x14ac:dyDescent="0.2">
      <c r="A132" s="109" t="s">
        <v>334</v>
      </c>
      <c r="B132" s="109" t="s">
        <v>387</v>
      </c>
      <c r="C132" s="109" t="s">
        <v>388</v>
      </c>
      <c r="D132" s="109"/>
      <c r="E132" s="109">
        <v>214</v>
      </c>
      <c r="F132" s="5"/>
      <c r="G132" s="32"/>
      <c r="H132" s="32"/>
      <c r="I132" s="33">
        <f t="shared" si="30"/>
        <v>0</v>
      </c>
      <c r="J132" s="54"/>
      <c r="K132" s="34">
        <f t="shared" si="31"/>
        <v>214</v>
      </c>
      <c r="L132" s="33">
        <f t="shared" si="32"/>
        <v>1</v>
      </c>
    </row>
    <row r="133" spans="1:12" x14ac:dyDescent="0.2">
      <c r="A133" s="110" t="s">
        <v>334</v>
      </c>
      <c r="B133" s="110" t="s">
        <v>389</v>
      </c>
      <c r="C133" s="110" t="s">
        <v>390</v>
      </c>
      <c r="D133" s="110"/>
      <c r="E133" s="110">
        <v>214</v>
      </c>
      <c r="F133" s="55"/>
      <c r="G133" s="35"/>
      <c r="H133" s="35"/>
      <c r="I133" s="36">
        <f t="shared" si="30"/>
        <v>0</v>
      </c>
      <c r="J133" s="56"/>
      <c r="K133" s="37">
        <f t="shared" si="31"/>
        <v>214</v>
      </c>
      <c r="L133" s="36">
        <f t="shared" si="32"/>
        <v>1</v>
      </c>
    </row>
    <row r="134" spans="1:12" x14ac:dyDescent="0.2">
      <c r="A134" s="27"/>
      <c r="B134" s="28">
        <f>COUNTA(B105:B133)</f>
        <v>29</v>
      </c>
      <c r="C134" s="27"/>
      <c r="E134" s="31">
        <f>SUM(E105:E133)</f>
        <v>6206</v>
      </c>
      <c r="F134" s="38"/>
      <c r="G134" s="28">
        <f>COUNTA(G105:G133)</f>
        <v>12</v>
      </c>
      <c r="H134" s="31">
        <f>SUM(H105:H133)</f>
        <v>313</v>
      </c>
      <c r="I134" s="39">
        <f>H134/E134</f>
        <v>5.0435062842410568E-2</v>
      </c>
      <c r="J134" s="114"/>
      <c r="K134" s="45">
        <f>E134-H134</f>
        <v>5893</v>
      </c>
      <c r="L134" s="39">
        <f>K134/E134</f>
        <v>0.94956493715758938</v>
      </c>
    </row>
    <row r="135" spans="1:12" ht="8.25" customHeight="1" x14ac:dyDescent="0.2">
      <c r="A135" s="27"/>
      <c r="B135" s="28"/>
      <c r="C135" s="27"/>
      <c r="E135" s="31"/>
      <c r="F135" s="38"/>
      <c r="G135" s="28"/>
      <c r="H135" s="31"/>
      <c r="I135" s="39"/>
      <c r="J135" s="114"/>
      <c r="K135" s="45"/>
      <c r="L135" s="39"/>
    </row>
    <row r="136" spans="1:12" x14ac:dyDescent="0.2">
      <c r="A136" s="109" t="s">
        <v>391</v>
      </c>
      <c r="B136" s="109" t="s">
        <v>392</v>
      </c>
      <c r="C136" s="109" t="s">
        <v>393</v>
      </c>
      <c r="D136" s="109"/>
      <c r="E136" s="109">
        <v>214</v>
      </c>
      <c r="F136" s="5"/>
      <c r="G136" s="32"/>
      <c r="H136" s="32"/>
      <c r="I136" s="33">
        <f t="shared" ref="I136" si="39">H136/E136</f>
        <v>0</v>
      </c>
      <c r="J136" s="54"/>
      <c r="K136" s="34">
        <f t="shared" ref="K136" si="40">E136-H136</f>
        <v>214</v>
      </c>
      <c r="L136" s="33">
        <f t="shared" ref="L136" si="41">K136/E136</f>
        <v>1</v>
      </c>
    </row>
    <row r="137" spans="1:12" x14ac:dyDescent="0.2">
      <c r="A137" s="109" t="s">
        <v>391</v>
      </c>
      <c r="B137" s="109" t="s">
        <v>394</v>
      </c>
      <c r="C137" s="109" t="s">
        <v>395</v>
      </c>
      <c r="D137" s="109"/>
      <c r="E137" s="109">
        <v>214</v>
      </c>
      <c r="F137" s="5"/>
      <c r="G137" s="32"/>
      <c r="H137" s="32"/>
      <c r="I137" s="33">
        <f t="shared" ref="I137:I156" si="42">H137/E137</f>
        <v>0</v>
      </c>
      <c r="J137" s="54"/>
      <c r="K137" s="34">
        <f t="shared" ref="K137:K156" si="43">E137-H137</f>
        <v>214</v>
      </c>
      <c r="L137" s="33">
        <f t="shared" ref="L137:L156" si="44">K137/E137</f>
        <v>1</v>
      </c>
    </row>
    <row r="138" spans="1:12" x14ac:dyDescent="0.2">
      <c r="A138" s="109" t="s">
        <v>391</v>
      </c>
      <c r="B138" s="109" t="s">
        <v>396</v>
      </c>
      <c r="C138" s="109" t="s">
        <v>397</v>
      </c>
      <c r="D138" s="109"/>
      <c r="E138" s="109">
        <v>214</v>
      </c>
      <c r="F138" s="5"/>
      <c r="G138" s="32"/>
      <c r="H138" s="32"/>
      <c r="I138" s="33">
        <f t="shared" si="42"/>
        <v>0</v>
      </c>
      <c r="J138" s="54"/>
      <c r="K138" s="34">
        <f t="shared" si="43"/>
        <v>214</v>
      </c>
      <c r="L138" s="33">
        <f t="shared" si="44"/>
        <v>1</v>
      </c>
    </row>
    <row r="139" spans="1:12" x14ac:dyDescent="0.2">
      <c r="A139" s="109" t="s">
        <v>391</v>
      </c>
      <c r="B139" s="109" t="s">
        <v>398</v>
      </c>
      <c r="C139" s="109" t="s">
        <v>399</v>
      </c>
      <c r="D139" s="109"/>
      <c r="E139" s="109">
        <v>214</v>
      </c>
      <c r="F139" s="5"/>
      <c r="G139" s="32"/>
      <c r="H139" s="32"/>
      <c r="I139" s="33">
        <f t="shared" si="42"/>
        <v>0</v>
      </c>
      <c r="J139" s="54"/>
      <c r="K139" s="34">
        <f t="shared" si="43"/>
        <v>214</v>
      </c>
      <c r="L139" s="33">
        <f t="shared" si="44"/>
        <v>1</v>
      </c>
    </row>
    <row r="140" spans="1:12" x14ac:dyDescent="0.2">
      <c r="A140" s="109" t="s">
        <v>391</v>
      </c>
      <c r="B140" s="109" t="s">
        <v>400</v>
      </c>
      <c r="C140" s="109" t="s">
        <v>401</v>
      </c>
      <c r="D140" s="109"/>
      <c r="E140" s="109">
        <v>214</v>
      </c>
      <c r="F140" s="5"/>
      <c r="G140" s="32"/>
      <c r="H140" s="32"/>
      <c r="I140" s="33">
        <f t="shared" si="42"/>
        <v>0</v>
      </c>
      <c r="J140" s="54"/>
      <c r="K140" s="34">
        <f t="shared" si="43"/>
        <v>214</v>
      </c>
      <c r="L140" s="33">
        <f t="shared" si="44"/>
        <v>1</v>
      </c>
    </row>
    <row r="141" spans="1:12" x14ac:dyDescent="0.2">
      <c r="A141" s="109" t="s">
        <v>391</v>
      </c>
      <c r="B141" s="109" t="s">
        <v>402</v>
      </c>
      <c r="C141" s="109" t="s">
        <v>403</v>
      </c>
      <c r="D141" s="109"/>
      <c r="E141" s="109">
        <v>214</v>
      </c>
      <c r="F141" s="5"/>
      <c r="G141" s="32"/>
      <c r="H141" s="32"/>
      <c r="I141" s="33">
        <f t="shared" si="42"/>
        <v>0</v>
      </c>
      <c r="J141" s="54"/>
      <c r="K141" s="34">
        <f t="shared" si="43"/>
        <v>214</v>
      </c>
      <c r="L141" s="33">
        <f t="shared" si="44"/>
        <v>1</v>
      </c>
    </row>
    <row r="142" spans="1:12" x14ac:dyDescent="0.2">
      <c r="A142" s="109" t="s">
        <v>391</v>
      </c>
      <c r="B142" s="109" t="s">
        <v>404</v>
      </c>
      <c r="C142" s="109" t="s">
        <v>405</v>
      </c>
      <c r="D142" s="109"/>
      <c r="E142" s="109">
        <v>214</v>
      </c>
      <c r="F142" s="5"/>
      <c r="G142" s="32"/>
      <c r="H142" s="32"/>
      <c r="I142" s="33">
        <f t="shared" si="42"/>
        <v>0</v>
      </c>
      <c r="J142" s="54"/>
      <c r="K142" s="34">
        <f t="shared" si="43"/>
        <v>214</v>
      </c>
      <c r="L142" s="33">
        <f t="shared" si="44"/>
        <v>1</v>
      </c>
    </row>
    <row r="143" spans="1:12" x14ac:dyDescent="0.2">
      <c r="A143" s="109" t="s">
        <v>391</v>
      </c>
      <c r="B143" s="109" t="s">
        <v>406</v>
      </c>
      <c r="C143" s="109" t="s">
        <v>407</v>
      </c>
      <c r="D143" s="109"/>
      <c r="E143" s="109">
        <v>214</v>
      </c>
      <c r="F143" s="5"/>
      <c r="G143" s="32"/>
      <c r="H143" s="32"/>
      <c r="I143" s="33">
        <f t="shared" si="42"/>
        <v>0</v>
      </c>
      <c r="J143" s="54"/>
      <c r="K143" s="34">
        <f t="shared" si="43"/>
        <v>214</v>
      </c>
      <c r="L143" s="33">
        <f t="shared" si="44"/>
        <v>1</v>
      </c>
    </row>
    <row r="144" spans="1:12" x14ac:dyDescent="0.2">
      <c r="A144" s="109" t="s">
        <v>391</v>
      </c>
      <c r="B144" s="109" t="s">
        <v>408</v>
      </c>
      <c r="C144" s="109" t="s">
        <v>409</v>
      </c>
      <c r="D144" s="109"/>
      <c r="E144" s="109">
        <v>214</v>
      </c>
      <c r="F144" s="5"/>
      <c r="G144" s="32"/>
      <c r="H144" s="32"/>
      <c r="I144" s="33">
        <f t="shared" si="42"/>
        <v>0</v>
      </c>
      <c r="J144" s="54"/>
      <c r="K144" s="34">
        <f t="shared" si="43"/>
        <v>214</v>
      </c>
      <c r="L144" s="33">
        <f t="shared" si="44"/>
        <v>1</v>
      </c>
    </row>
    <row r="145" spans="1:12" x14ac:dyDescent="0.2">
      <c r="A145" s="109" t="s">
        <v>391</v>
      </c>
      <c r="B145" s="109" t="s">
        <v>410</v>
      </c>
      <c r="C145" s="109" t="s">
        <v>411</v>
      </c>
      <c r="D145" s="109"/>
      <c r="E145" s="109">
        <v>214</v>
      </c>
      <c r="F145" s="5"/>
      <c r="G145" s="32"/>
      <c r="H145" s="32"/>
      <c r="I145" s="33">
        <f t="shared" si="42"/>
        <v>0</v>
      </c>
      <c r="J145" s="54"/>
      <c r="K145" s="34">
        <f t="shared" si="43"/>
        <v>214</v>
      </c>
      <c r="L145" s="33">
        <f t="shared" si="44"/>
        <v>1</v>
      </c>
    </row>
    <row r="146" spans="1:12" x14ac:dyDescent="0.2">
      <c r="A146" s="109" t="s">
        <v>391</v>
      </c>
      <c r="B146" s="109" t="s">
        <v>412</v>
      </c>
      <c r="C146" s="109" t="s">
        <v>413</v>
      </c>
      <c r="D146" s="109"/>
      <c r="E146" s="109">
        <v>214</v>
      </c>
      <c r="F146" s="5"/>
      <c r="G146" s="32"/>
      <c r="H146" s="32"/>
      <c r="I146" s="33">
        <f t="shared" si="42"/>
        <v>0</v>
      </c>
      <c r="J146" s="54"/>
      <c r="K146" s="34">
        <f t="shared" si="43"/>
        <v>214</v>
      </c>
      <c r="L146" s="33">
        <f t="shared" si="44"/>
        <v>1</v>
      </c>
    </row>
    <row r="147" spans="1:12" x14ac:dyDescent="0.2">
      <c r="A147" s="109" t="s">
        <v>391</v>
      </c>
      <c r="B147" s="109" t="s">
        <v>414</v>
      </c>
      <c r="C147" s="109" t="s">
        <v>415</v>
      </c>
      <c r="D147" s="109"/>
      <c r="E147" s="109">
        <v>214</v>
      </c>
      <c r="F147" s="5"/>
      <c r="G147" s="32"/>
      <c r="H147" s="32"/>
      <c r="I147" s="33">
        <f t="shared" si="42"/>
        <v>0</v>
      </c>
      <c r="J147" s="54"/>
      <c r="K147" s="34">
        <f t="shared" si="43"/>
        <v>214</v>
      </c>
      <c r="L147" s="33">
        <f t="shared" si="44"/>
        <v>1</v>
      </c>
    </row>
    <row r="148" spans="1:12" x14ac:dyDescent="0.2">
      <c r="A148" s="109" t="s">
        <v>391</v>
      </c>
      <c r="B148" s="109" t="s">
        <v>416</v>
      </c>
      <c r="C148" s="109" t="s">
        <v>417</v>
      </c>
      <c r="D148" s="109"/>
      <c r="E148" s="109">
        <v>214</v>
      </c>
      <c r="F148" s="5"/>
      <c r="G148" s="32"/>
      <c r="H148" s="32"/>
      <c r="I148" s="33">
        <f t="shared" si="42"/>
        <v>0</v>
      </c>
      <c r="J148" s="54"/>
      <c r="K148" s="34">
        <f t="shared" si="43"/>
        <v>214</v>
      </c>
      <c r="L148" s="33">
        <f t="shared" si="44"/>
        <v>1</v>
      </c>
    </row>
    <row r="149" spans="1:12" x14ac:dyDescent="0.2">
      <c r="A149" s="109" t="s">
        <v>391</v>
      </c>
      <c r="B149" s="109" t="s">
        <v>418</v>
      </c>
      <c r="C149" s="109" t="s">
        <v>419</v>
      </c>
      <c r="D149" s="109"/>
      <c r="E149" s="109">
        <v>214</v>
      </c>
      <c r="F149" s="5"/>
      <c r="G149" s="32"/>
      <c r="H149" s="32"/>
      <c r="I149" s="33">
        <f t="shared" si="42"/>
        <v>0</v>
      </c>
      <c r="J149" s="54"/>
      <c r="K149" s="34">
        <f t="shared" si="43"/>
        <v>214</v>
      </c>
      <c r="L149" s="33">
        <f t="shared" si="44"/>
        <v>1</v>
      </c>
    </row>
    <row r="150" spans="1:12" x14ac:dyDescent="0.2">
      <c r="A150" s="109" t="s">
        <v>391</v>
      </c>
      <c r="B150" s="109" t="s">
        <v>420</v>
      </c>
      <c r="C150" s="109" t="s">
        <v>421</v>
      </c>
      <c r="D150" s="109"/>
      <c r="E150" s="109">
        <v>214</v>
      </c>
      <c r="F150" s="5"/>
      <c r="G150" s="32"/>
      <c r="H150" s="32"/>
      <c r="I150" s="33">
        <f t="shared" si="42"/>
        <v>0</v>
      </c>
      <c r="J150" s="54"/>
      <c r="K150" s="34">
        <f t="shared" si="43"/>
        <v>214</v>
      </c>
      <c r="L150" s="33">
        <f t="shared" si="44"/>
        <v>1</v>
      </c>
    </row>
    <row r="151" spans="1:12" x14ac:dyDescent="0.2">
      <c r="A151" s="109" t="s">
        <v>391</v>
      </c>
      <c r="B151" s="109" t="s">
        <v>422</v>
      </c>
      <c r="C151" s="109" t="s">
        <v>423</v>
      </c>
      <c r="D151" s="109"/>
      <c r="E151" s="109">
        <v>214</v>
      </c>
      <c r="F151" s="5"/>
      <c r="G151" s="32"/>
      <c r="H151" s="32"/>
      <c r="I151" s="33">
        <f t="shared" si="42"/>
        <v>0</v>
      </c>
      <c r="J151" s="54"/>
      <c r="K151" s="34">
        <f t="shared" si="43"/>
        <v>214</v>
      </c>
      <c r="L151" s="33">
        <f t="shared" si="44"/>
        <v>1</v>
      </c>
    </row>
    <row r="152" spans="1:12" x14ac:dyDescent="0.2">
      <c r="A152" s="109" t="s">
        <v>391</v>
      </c>
      <c r="B152" s="109" t="s">
        <v>424</v>
      </c>
      <c r="C152" s="109" t="s">
        <v>425</v>
      </c>
      <c r="D152" s="109"/>
      <c r="E152" s="109">
        <v>214</v>
      </c>
      <c r="F152" s="5"/>
      <c r="G152" s="32"/>
      <c r="H152" s="32"/>
      <c r="I152" s="33">
        <f t="shared" si="42"/>
        <v>0</v>
      </c>
      <c r="J152" s="54"/>
      <c r="K152" s="34">
        <f t="shared" si="43"/>
        <v>214</v>
      </c>
      <c r="L152" s="33">
        <f t="shared" si="44"/>
        <v>1</v>
      </c>
    </row>
    <row r="153" spans="1:12" x14ac:dyDescent="0.2">
      <c r="A153" s="109" t="s">
        <v>391</v>
      </c>
      <c r="B153" s="109" t="s">
        <v>426</v>
      </c>
      <c r="C153" s="109" t="s">
        <v>427</v>
      </c>
      <c r="D153" s="109"/>
      <c r="E153" s="109">
        <v>214</v>
      </c>
      <c r="F153" s="5"/>
      <c r="G153" s="32"/>
      <c r="H153" s="32"/>
      <c r="I153" s="33">
        <f t="shared" si="42"/>
        <v>0</v>
      </c>
      <c r="J153" s="54"/>
      <c r="K153" s="34">
        <f t="shared" si="43"/>
        <v>214</v>
      </c>
      <c r="L153" s="33">
        <f t="shared" si="44"/>
        <v>1</v>
      </c>
    </row>
    <row r="154" spans="1:12" x14ac:dyDescent="0.2">
      <c r="A154" s="109" t="s">
        <v>391</v>
      </c>
      <c r="B154" s="109" t="s">
        <v>428</v>
      </c>
      <c r="C154" s="109" t="s">
        <v>429</v>
      </c>
      <c r="D154" s="109"/>
      <c r="E154" s="109">
        <v>214</v>
      </c>
      <c r="F154" s="5"/>
      <c r="G154" s="32"/>
      <c r="H154" s="32"/>
      <c r="I154" s="33">
        <f t="shared" si="42"/>
        <v>0</v>
      </c>
      <c r="J154" s="54"/>
      <c r="K154" s="34">
        <f t="shared" si="43"/>
        <v>214</v>
      </c>
      <c r="L154" s="33">
        <f t="shared" si="44"/>
        <v>1</v>
      </c>
    </row>
    <row r="155" spans="1:12" x14ac:dyDescent="0.2">
      <c r="A155" s="109" t="s">
        <v>391</v>
      </c>
      <c r="B155" s="109" t="s">
        <v>430</v>
      </c>
      <c r="C155" s="109" t="s">
        <v>431</v>
      </c>
      <c r="D155" s="109"/>
      <c r="E155" s="109">
        <v>214</v>
      </c>
      <c r="F155" s="5"/>
      <c r="G155" s="32"/>
      <c r="H155" s="32"/>
      <c r="I155" s="33">
        <f t="shared" si="42"/>
        <v>0</v>
      </c>
      <c r="J155" s="54"/>
      <c r="K155" s="34">
        <f t="shared" si="43"/>
        <v>214</v>
      </c>
      <c r="L155" s="33">
        <f t="shared" si="44"/>
        <v>1</v>
      </c>
    </row>
    <row r="156" spans="1:12" x14ac:dyDescent="0.2">
      <c r="A156" s="110" t="s">
        <v>391</v>
      </c>
      <c r="B156" s="110" t="s">
        <v>432</v>
      </c>
      <c r="C156" s="110" t="s">
        <v>433</v>
      </c>
      <c r="D156" s="110"/>
      <c r="E156" s="110">
        <v>214</v>
      </c>
      <c r="F156" s="55"/>
      <c r="G156" s="35"/>
      <c r="H156" s="35"/>
      <c r="I156" s="36">
        <f t="shared" si="42"/>
        <v>0</v>
      </c>
      <c r="J156" s="56"/>
      <c r="K156" s="37">
        <f t="shared" si="43"/>
        <v>214</v>
      </c>
      <c r="L156" s="36">
        <f t="shared" si="44"/>
        <v>1</v>
      </c>
    </row>
    <row r="157" spans="1:12" x14ac:dyDescent="0.2">
      <c r="A157" s="27"/>
      <c r="B157" s="28">
        <f>COUNTA(B136:B156)</f>
        <v>21</v>
      </c>
      <c r="C157" s="27"/>
      <c r="E157" s="31">
        <f>SUM(E136:E156)</f>
        <v>4494</v>
      </c>
      <c r="F157" s="38"/>
      <c r="G157" s="28">
        <f>COUNTA(G136:G156)</f>
        <v>0</v>
      </c>
      <c r="H157" s="31">
        <f>SUM(H136:H156)</f>
        <v>0</v>
      </c>
      <c r="I157" s="39">
        <f>H157/E157</f>
        <v>0</v>
      </c>
      <c r="J157" s="114"/>
      <c r="K157" s="45">
        <f>E157-H157</f>
        <v>4494</v>
      </c>
      <c r="L157" s="39">
        <f>K157/E157</f>
        <v>1</v>
      </c>
    </row>
    <row r="158" spans="1:12" ht="8.25" customHeight="1" x14ac:dyDescent="0.2">
      <c r="A158" s="27"/>
      <c r="B158" s="28"/>
      <c r="C158" s="27"/>
      <c r="E158" s="31"/>
      <c r="F158" s="38"/>
      <c r="G158" s="28"/>
      <c r="H158" s="31"/>
      <c r="I158" s="39"/>
      <c r="J158" s="114"/>
      <c r="K158" s="45"/>
      <c r="L158" s="39"/>
    </row>
    <row r="159" spans="1:12" x14ac:dyDescent="0.2">
      <c r="A159" s="109" t="s">
        <v>434</v>
      </c>
      <c r="B159" s="109" t="s">
        <v>435</v>
      </c>
      <c r="C159" s="109" t="s">
        <v>436</v>
      </c>
      <c r="D159" s="109"/>
      <c r="E159" s="109">
        <v>214</v>
      </c>
      <c r="F159" s="5"/>
      <c r="G159" s="13"/>
      <c r="H159" s="115"/>
      <c r="I159" s="33">
        <f t="shared" ref="I159" si="45">H159/E159</f>
        <v>0</v>
      </c>
      <c r="J159" s="54"/>
      <c r="K159" s="34">
        <f t="shared" ref="K159" si="46">E159-H159</f>
        <v>214</v>
      </c>
      <c r="L159" s="33">
        <f t="shared" ref="L159" si="47">K159/E159</f>
        <v>1</v>
      </c>
    </row>
    <row r="160" spans="1:12" x14ac:dyDescent="0.2">
      <c r="A160" s="109" t="s">
        <v>434</v>
      </c>
      <c r="B160" s="109" t="s">
        <v>437</v>
      </c>
      <c r="C160" s="109" t="s">
        <v>438</v>
      </c>
      <c r="D160" s="109"/>
      <c r="E160" s="109">
        <v>214</v>
      </c>
      <c r="F160" s="5"/>
      <c r="G160" s="13" t="s">
        <v>29</v>
      </c>
      <c r="H160" s="218">
        <v>6</v>
      </c>
      <c r="I160" s="33">
        <f t="shared" ref="I160:I183" si="48">H160/E160</f>
        <v>2.8037383177570093E-2</v>
      </c>
      <c r="J160" s="54"/>
      <c r="K160" s="34">
        <f t="shared" ref="K160:K183" si="49">E160-H160</f>
        <v>208</v>
      </c>
      <c r="L160" s="33">
        <f t="shared" ref="L160:L183" si="50">K160/E160</f>
        <v>0.9719626168224299</v>
      </c>
    </row>
    <row r="161" spans="1:12" x14ac:dyDescent="0.2">
      <c r="A161" s="109" t="s">
        <v>434</v>
      </c>
      <c r="B161" s="109" t="s">
        <v>439</v>
      </c>
      <c r="C161" s="109" t="s">
        <v>440</v>
      </c>
      <c r="D161" s="109"/>
      <c r="E161" s="109">
        <v>214</v>
      </c>
      <c r="F161" s="5"/>
      <c r="G161" s="13"/>
      <c r="H161" s="163"/>
      <c r="I161" s="33">
        <f t="shared" si="48"/>
        <v>0</v>
      </c>
      <c r="J161" s="54"/>
      <c r="K161" s="34">
        <f t="shared" si="49"/>
        <v>214</v>
      </c>
      <c r="L161" s="33">
        <f t="shared" si="50"/>
        <v>1</v>
      </c>
    </row>
    <row r="162" spans="1:12" x14ac:dyDescent="0.2">
      <c r="A162" s="109" t="s">
        <v>434</v>
      </c>
      <c r="B162" s="109" t="s">
        <v>441</v>
      </c>
      <c r="C162" s="109" t="s">
        <v>442</v>
      </c>
      <c r="D162" s="109"/>
      <c r="E162" s="109">
        <v>214</v>
      </c>
      <c r="F162" s="5"/>
      <c r="G162" s="13"/>
      <c r="H162" s="163"/>
      <c r="I162" s="33">
        <f t="shared" si="48"/>
        <v>0</v>
      </c>
      <c r="J162" s="54"/>
      <c r="K162" s="34">
        <f t="shared" si="49"/>
        <v>214</v>
      </c>
      <c r="L162" s="33">
        <f t="shared" si="50"/>
        <v>1</v>
      </c>
    </row>
    <row r="163" spans="1:12" x14ac:dyDescent="0.2">
      <c r="A163" s="109" t="s">
        <v>434</v>
      </c>
      <c r="B163" s="109" t="s">
        <v>443</v>
      </c>
      <c r="C163" s="109" t="s">
        <v>444</v>
      </c>
      <c r="D163" s="109"/>
      <c r="E163" s="109">
        <v>214</v>
      </c>
      <c r="F163" s="5"/>
      <c r="G163" s="13"/>
      <c r="H163" s="163"/>
      <c r="I163" s="33">
        <f t="shared" si="48"/>
        <v>0</v>
      </c>
      <c r="J163" s="54"/>
      <c r="K163" s="34">
        <f t="shared" si="49"/>
        <v>214</v>
      </c>
      <c r="L163" s="33">
        <f t="shared" si="50"/>
        <v>1</v>
      </c>
    </row>
    <row r="164" spans="1:12" x14ac:dyDescent="0.2">
      <c r="A164" s="109" t="s">
        <v>434</v>
      </c>
      <c r="B164" s="109" t="s">
        <v>445</v>
      </c>
      <c r="C164" s="109" t="s">
        <v>446</v>
      </c>
      <c r="D164" s="109"/>
      <c r="E164" s="109">
        <v>214</v>
      </c>
      <c r="F164" s="5"/>
      <c r="G164" s="13"/>
      <c r="H164" s="163"/>
      <c r="I164" s="33">
        <f t="shared" si="48"/>
        <v>0</v>
      </c>
      <c r="J164" s="54"/>
      <c r="K164" s="34">
        <f t="shared" si="49"/>
        <v>214</v>
      </c>
      <c r="L164" s="33">
        <f t="shared" si="50"/>
        <v>1</v>
      </c>
    </row>
    <row r="165" spans="1:12" x14ac:dyDescent="0.2">
      <c r="A165" s="109" t="s">
        <v>434</v>
      </c>
      <c r="B165" s="109" t="s">
        <v>447</v>
      </c>
      <c r="C165" s="109" t="s">
        <v>448</v>
      </c>
      <c r="D165" s="109"/>
      <c r="E165" s="109">
        <v>214</v>
      </c>
      <c r="F165" s="5"/>
      <c r="G165" s="13"/>
      <c r="H165" s="163"/>
      <c r="I165" s="33">
        <f t="shared" si="48"/>
        <v>0</v>
      </c>
      <c r="J165" s="54"/>
      <c r="K165" s="34">
        <f t="shared" si="49"/>
        <v>214</v>
      </c>
      <c r="L165" s="33">
        <f t="shared" si="50"/>
        <v>1</v>
      </c>
    </row>
    <row r="166" spans="1:12" x14ac:dyDescent="0.2">
      <c r="A166" s="109" t="s">
        <v>434</v>
      </c>
      <c r="B166" s="109" t="s">
        <v>449</v>
      </c>
      <c r="C166" s="109" t="s">
        <v>450</v>
      </c>
      <c r="D166" s="109"/>
      <c r="E166" s="109">
        <v>214</v>
      </c>
      <c r="F166" s="5"/>
      <c r="G166" s="13"/>
      <c r="H166" s="163"/>
      <c r="I166" s="33">
        <f t="shared" si="48"/>
        <v>0</v>
      </c>
      <c r="J166" s="54"/>
      <c r="K166" s="34">
        <f t="shared" si="49"/>
        <v>214</v>
      </c>
      <c r="L166" s="33">
        <f t="shared" si="50"/>
        <v>1</v>
      </c>
    </row>
    <row r="167" spans="1:12" x14ac:dyDescent="0.2">
      <c r="A167" s="109" t="s">
        <v>434</v>
      </c>
      <c r="B167" s="109" t="s">
        <v>451</v>
      </c>
      <c r="C167" s="109" t="s">
        <v>452</v>
      </c>
      <c r="D167" s="109"/>
      <c r="E167" s="109">
        <v>214</v>
      </c>
      <c r="F167" s="5"/>
      <c r="G167" s="13"/>
      <c r="H167" s="163"/>
      <c r="I167" s="33">
        <f t="shared" si="48"/>
        <v>0</v>
      </c>
      <c r="J167" s="54"/>
      <c r="K167" s="34">
        <f t="shared" si="49"/>
        <v>214</v>
      </c>
      <c r="L167" s="33">
        <f t="shared" si="50"/>
        <v>1</v>
      </c>
    </row>
    <row r="168" spans="1:12" x14ac:dyDescent="0.2">
      <c r="A168" s="109" t="s">
        <v>434</v>
      </c>
      <c r="B168" s="109" t="s">
        <v>453</v>
      </c>
      <c r="C168" s="109" t="s">
        <v>454</v>
      </c>
      <c r="D168" s="109"/>
      <c r="E168" s="109">
        <v>214</v>
      </c>
      <c r="F168" s="5"/>
      <c r="G168" s="13" t="s">
        <v>29</v>
      </c>
      <c r="H168" s="218">
        <v>41</v>
      </c>
      <c r="I168" s="33">
        <f t="shared" si="48"/>
        <v>0.19158878504672897</v>
      </c>
      <c r="J168" s="54"/>
      <c r="K168" s="34">
        <f t="shared" si="49"/>
        <v>173</v>
      </c>
      <c r="L168" s="33">
        <f t="shared" si="50"/>
        <v>0.80841121495327106</v>
      </c>
    </row>
    <row r="169" spans="1:12" x14ac:dyDescent="0.2">
      <c r="A169" s="109" t="s">
        <v>434</v>
      </c>
      <c r="B169" s="109" t="s">
        <v>455</v>
      </c>
      <c r="C169" s="109" t="s">
        <v>456</v>
      </c>
      <c r="D169" s="109"/>
      <c r="E169" s="109">
        <v>214</v>
      </c>
      <c r="F169" s="5"/>
      <c r="G169" s="13"/>
      <c r="H169" s="163"/>
      <c r="I169" s="33">
        <f t="shared" si="48"/>
        <v>0</v>
      </c>
      <c r="J169" s="54"/>
      <c r="K169" s="34">
        <f t="shared" si="49"/>
        <v>214</v>
      </c>
      <c r="L169" s="33">
        <f t="shared" si="50"/>
        <v>1</v>
      </c>
    </row>
    <row r="170" spans="1:12" x14ac:dyDescent="0.2">
      <c r="A170" s="109" t="s">
        <v>434</v>
      </c>
      <c r="B170" s="109" t="s">
        <v>457</v>
      </c>
      <c r="C170" s="109" t="s">
        <v>458</v>
      </c>
      <c r="D170" s="109"/>
      <c r="E170" s="109">
        <v>214</v>
      </c>
      <c r="F170" s="5"/>
      <c r="G170" s="13"/>
      <c r="H170" s="163"/>
      <c r="I170" s="33">
        <f t="shared" si="48"/>
        <v>0</v>
      </c>
      <c r="J170" s="54"/>
      <c r="K170" s="34">
        <f t="shared" si="49"/>
        <v>214</v>
      </c>
      <c r="L170" s="33">
        <f t="shared" si="50"/>
        <v>1</v>
      </c>
    </row>
    <row r="171" spans="1:12" x14ac:dyDescent="0.2">
      <c r="A171" s="109" t="s">
        <v>434</v>
      </c>
      <c r="B171" s="109" t="s">
        <v>459</v>
      </c>
      <c r="C171" s="109" t="s">
        <v>460</v>
      </c>
      <c r="D171" s="109"/>
      <c r="E171" s="109">
        <v>214</v>
      </c>
      <c r="F171" s="5"/>
      <c r="G171" s="13"/>
      <c r="H171" s="163"/>
      <c r="I171" s="33">
        <f t="shared" si="48"/>
        <v>0</v>
      </c>
      <c r="J171" s="54"/>
      <c r="K171" s="34">
        <f t="shared" si="49"/>
        <v>214</v>
      </c>
      <c r="L171" s="33">
        <f t="shared" si="50"/>
        <v>1</v>
      </c>
    </row>
    <row r="172" spans="1:12" x14ac:dyDescent="0.2">
      <c r="A172" s="109" t="s">
        <v>434</v>
      </c>
      <c r="B172" s="109" t="s">
        <v>461</v>
      </c>
      <c r="C172" s="109" t="s">
        <v>462</v>
      </c>
      <c r="D172" s="109"/>
      <c r="E172" s="109">
        <v>214</v>
      </c>
      <c r="F172" s="5"/>
      <c r="G172" s="13"/>
      <c r="H172" s="163"/>
      <c r="I172" s="33">
        <f t="shared" si="48"/>
        <v>0</v>
      </c>
      <c r="J172" s="54"/>
      <c r="K172" s="34">
        <f t="shared" si="49"/>
        <v>214</v>
      </c>
      <c r="L172" s="33">
        <f t="shared" si="50"/>
        <v>1</v>
      </c>
    </row>
    <row r="173" spans="1:12" x14ac:dyDescent="0.2">
      <c r="A173" s="109" t="s">
        <v>434</v>
      </c>
      <c r="B173" s="109" t="s">
        <v>463</v>
      </c>
      <c r="C173" s="109" t="s">
        <v>464</v>
      </c>
      <c r="D173" s="109"/>
      <c r="E173" s="109">
        <v>214</v>
      </c>
      <c r="F173" s="5"/>
      <c r="G173" s="13"/>
      <c r="H173" s="163"/>
      <c r="I173" s="33">
        <f t="shared" si="48"/>
        <v>0</v>
      </c>
      <c r="J173" s="54"/>
      <c r="K173" s="34">
        <f t="shared" si="49"/>
        <v>214</v>
      </c>
      <c r="L173" s="33">
        <f t="shared" si="50"/>
        <v>1</v>
      </c>
    </row>
    <row r="174" spans="1:12" x14ac:dyDescent="0.2">
      <c r="A174" s="109" t="s">
        <v>434</v>
      </c>
      <c r="B174" s="109" t="s">
        <v>465</v>
      </c>
      <c r="C174" s="109" t="s">
        <v>466</v>
      </c>
      <c r="D174" s="109"/>
      <c r="E174" s="109">
        <v>214</v>
      </c>
      <c r="F174" s="5"/>
      <c r="G174" s="13"/>
      <c r="H174" s="163"/>
      <c r="I174" s="33">
        <f t="shared" si="48"/>
        <v>0</v>
      </c>
      <c r="J174" s="54"/>
      <c r="K174" s="34">
        <f t="shared" si="49"/>
        <v>214</v>
      </c>
      <c r="L174" s="33">
        <f t="shared" si="50"/>
        <v>1</v>
      </c>
    </row>
    <row r="175" spans="1:12" x14ac:dyDescent="0.2">
      <c r="A175" s="109" t="s">
        <v>434</v>
      </c>
      <c r="B175" s="109" t="s">
        <v>467</v>
      </c>
      <c r="C175" s="109" t="s">
        <v>468</v>
      </c>
      <c r="D175" s="109"/>
      <c r="E175" s="109">
        <v>214</v>
      </c>
      <c r="F175" s="5"/>
      <c r="G175" s="13"/>
      <c r="H175" s="163"/>
      <c r="I175" s="33">
        <f t="shared" si="48"/>
        <v>0</v>
      </c>
      <c r="J175" s="54"/>
      <c r="K175" s="34">
        <f t="shared" si="49"/>
        <v>214</v>
      </c>
      <c r="L175" s="33">
        <f t="shared" si="50"/>
        <v>1</v>
      </c>
    </row>
    <row r="176" spans="1:12" x14ac:dyDescent="0.2">
      <c r="A176" s="109" t="s">
        <v>434</v>
      </c>
      <c r="B176" s="109" t="s">
        <v>469</v>
      </c>
      <c r="C176" s="109" t="s">
        <v>470</v>
      </c>
      <c r="D176" s="109"/>
      <c r="E176" s="109">
        <v>214</v>
      </c>
      <c r="F176" s="5"/>
      <c r="G176" s="13"/>
      <c r="H176" s="163"/>
      <c r="I176" s="33">
        <f t="shared" si="48"/>
        <v>0</v>
      </c>
      <c r="J176" s="54"/>
      <c r="K176" s="34">
        <f t="shared" si="49"/>
        <v>214</v>
      </c>
      <c r="L176" s="33">
        <f t="shared" si="50"/>
        <v>1</v>
      </c>
    </row>
    <row r="177" spans="1:12" x14ac:dyDescent="0.2">
      <c r="A177" s="109" t="s">
        <v>434</v>
      </c>
      <c r="B177" s="109" t="s">
        <v>471</v>
      </c>
      <c r="C177" s="109" t="s">
        <v>472</v>
      </c>
      <c r="D177" s="109"/>
      <c r="E177" s="109">
        <v>214</v>
      </c>
      <c r="F177" s="5"/>
      <c r="G177" s="13"/>
      <c r="H177" s="163"/>
      <c r="I177" s="33">
        <f t="shared" si="48"/>
        <v>0</v>
      </c>
      <c r="J177" s="54"/>
      <c r="K177" s="34">
        <f t="shared" si="49"/>
        <v>214</v>
      </c>
      <c r="L177" s="33">
        <f t="shared" si="50"/>
        <v>1</v>
      </c>
    </row>
    <row r="178" spans="1:12" x14ac:dyDescent="0.2">
      <c r="A178" s="109" t="s">
        <v>434</v>
      </c>
      <c r="B178" s="109" t="s">
        <v>473</v>
      </c>
      <c r="C178" s="109" t="s">
        <v>474</v>
      </c>
      <c r="D178" s="109"/>
      <c r="E178" s="109">
        <v>214</v>
      </c>
      <c r="F178" s="5"/>
      <c r="G178" s="13"/>
      <c r="H178" s="135"/>
      <c r="I178" s="33">
        <f t="shared" si="48"/>
        <v>0</v>
      </c>
      <c r="J178" s="54"/>
      <c r="K178" s="34">
        <f t="shared" si="49"/>
        <v>214</v>
      </c>
      <c r="L178" s="33">
        <f t="shared" si="50"/>
        <v>1</v>
      </c>
    </row>
    <row r="179" spans="1:12" x14ac:dyDescent="0.2">
      <c r="A179" s="109" t="s">
        <v>434</v>
      </c>
      <c r="B179" s="109" t="s">
        <v>475</v>
      </c>
      <c r="C179" s="109" t="s">
        <v>476</v>
      </c>
      <c r="D179" s="109"/>
      <c r="E179" s="109">
        <v>214</v>
      </c>
      <c r="F179" s="5"/>
      <c r="G179" s="13"/>
      <c r="H179" s="163"/>
      <c r="I179" s="33">
        <f t="shared" si="48"/>
        <v>0</v>
      </c>
      <c r="J179" s="54"/>
      <c r="K179" s="34">
        <f t="shared" si="49"/>
        <v>214</v>
      </c>
      <c r="L179" s="33">
        <f t="shared" si="50"/>
        <v>1</v>
      </c>
    </row>
    <row r="180" spans="1:12" x14ac:dyDescent="0.2">
      <c r="A180" s="109" t="s">
        <v>434</v>
      </c>
      <c r="B180" s="109" t="s">
        <v>477</v>
      </c>
      <c r="C180" s="109" t="s">
        <v>478</v>
      </c>
      <c r="D180" s="109"/>
      <c r="E180" s="109">
        <v>214</v>
      </c>
      <c r="F180" s="5"/>
      <c r="G180" s="13" t="s">
        <v>29</v>
      </c>
      <c r="H180" s="218">
        <v>1</v>
      </c>
      <c r="I180" s="33">
        <f t="shared" si="48"/>
        <v>4.6728971962616819E-3</v>
      </c>
      <c r="J180" s="54"/>
      <c r="K180" s="34">
        <f t="shared" si="49"/>
        <v>213</v>
      </c>
      <c r="L180" s="33">
        <f t="shared" si="50"/>
        <v>0.99532710280373837</v>
      </c>
    </row>
    <row r="181" spans="1:12" x14ac:dyDescent="0.2">
      <c r="A181" s="109" t="s">
        <v>434</v>
      </c>
      <c r="B181" s="109" t="s">
        <v>479</v>
      </c>
      <c r="C181" s="109" t="s">
        <v>480</v>
      </c>
      <c r="D181" s="109"/>
      <c r="E181" s="109">
        <v>214</v>
      </c>
      <c r="F181" s="5"/>
      <c r="G181" s="13" t="s">
        <v>29</v>
      </c>
      <c r="H181" s="218">
        <v>2</v>
      </c>
      <c r="I181" s="33">
        <f t="shared" si="48"/>
        <v>9.3457943925233638E-3</v>
      </c>
      <c r="J181" s="54"/>
      <c r="K181" s="34">
        <f t="shared" si="49"/>
        <v>212</v>
      </c>
      <c r="L181" s="33">
        <f t="shared" si="50"/>
        <v>0.99065420560747663</v>
      </c>
    </row>
    <row r="182" spans="1:12" x14ac:dyDescent="0.2">
      <c r="A182" s="109" t="s">
        <v>434</v>
      </c>
      <c r="B182" s="109" t="s">
        <v>481</v>
      </c>
      <c r="C182" s="109" t="s">
        <v>482</v>
      </c>
      <c r="D182" s="109"/>
      <c r="E182" s="109">
        <v>214</v>
      </c>
      <c r="F182" s="5"/>
      <c r="G182" s="13" t="s">
        <v>29</v>
      </c>
      <c r="H182" s="135">
        <v>5</v>
      </c>
      <c r="I182" s="33">
        <f t="shared" si="48"/>
        <v>2.336448598130841E-2</v>
      </c>
      <c r="J182" s="54"/>
      <c r="K182" s="34">
        <f t="shared" si="49"/>
        <v>209</v>
      </c>
      <c r="L182" s="33">
        <f t="shared" si="50"/>
        <v>0.97663551401869164</v>
      </c>
    </row>
    <row r="183" spans="1:12" x14ac:dyDescent="0.2">
      <c r="A183" s="110" t="s">
        <v>434</v>
      </c>
      <c r="B183" s="110" t="s">
        <v>483</v>
      </c>
      <c r="C183" s="110" t="s">
        <v>484</v>
      </c>
      <c r="D183" s="110"/>
      <c r="E183" s="110">
        <v>214</v>
      </c>
      <c r="F183" s="55"/>
      <c r="G183" s="57"/>
      <c r="H183" s="58"/>
      <c r="I183" s="36">
        <f t="shared" si="48"/>
        <v>0</v>
      </c>
      <c r="J183" s="56"/>
      <c r="K183" s="37">
        <f t="shared" si="49"/>
        <v>214</v>
      </c>
      <c r="L183" s="36">
        <f t="shared" si="50"/>
        <v>1</v>
      </c>
    </row>
    <row r="184" spans="1:12" x14ac:dyDescent="0.2">
      <c r="A184" s="27"/>
      <c r="B184" s="28">
        <f>COUNTA(B159:B183)</f>
        <v>25</v>
      </c>
      <c r="C184" s="27"/>
      <c r="E184" s="31">
        <f>SUM(E159:E183)</f>
        <v>5350</v>
      </c>
      <c r="F184" s="38"/>
      <c r="G184" s="28">
        <f>COUNTA(G159:G183)</f>
        <v>5</v>
      </c>
      <c r="H184" s="31">
        <f>SUM(H159:H183)</f>
        <v>55</v>
      </c>
      <c r="I184" s="39">
        <f>H184/E184</f>
        <v>1.0280373831775701E-2</v>
      </c>
      <c r="J184" s="114"/>
      <c r="K184" s="45">
        <f>E184-H184</f>
        <v>5295</v>
      </c>
      <c r="L184" s="39">
        <f>K184/E184</f>
        <v>0.98971962616822429</v>
      </c>
    </row>
    <row r="185" spans="1:12" ht="8.25" customHeight="1" x14ac:dyDescent="0.2">
      <c r="A185" s="27"/>
      <c r="B185" s="28"/>
      <c r="C185" s="27"/>
      <c r="E185" s="31"/>
      <c r="F185" s="38"/>
      <c r="G185" s="28"/>
      <c r="H185" s="31"/>
      <c r="I185" s="39"/>
      <c r="J185" s="114"/>
      <c r="K185" s="45"/>
      <c r="L185" s="39"/>
    </row>
    <row r="186" spans="1:12" x14ac:dyDescent="0.2">
      <c r="A186" s="63" t="s">
        <v>485</v>
      </c>
      <c r="B186" s="63" t="s">
        <v>1120</v>
      </c>
      <c r="C186" s="63" t="s">
        <v>1121</v>
      </c>
      <c r="D186" s="109"/>
      <c r="E186" s="109">
        <v>365</v>
      </c>
      <c r="F186" s="5"/>
      <c r="G186" s="13" t="s">
        <v>29</v>
      </c>
      <c r="H186" s="218">
        <v>22</v>
      </c>
      <c r="I186" s="33">
        <f>H186/E186</f>
        <v>6.0273972602739728E-2</v>
      </c>
      <c r="J186" s="54"/>
      <c r="K186" s="34">
        <f>E186-H186</f>
        <v>343</v>
      </c>
      <c r="L186" s="33">
        <f>K186/E186</f>
        <v>0.9397260273972603</v>
      </c>
    </row>
    <row r="187" spans="1:12" x14ac:dyDescent="0.2">
      <c r="A187" s="109" t="s">
        <v>485</v>
      </c>
      <c r="B187" s="109" t="s">
        <v>486</v>
      </c>
      <c r="C187" s="109" t="s">
        <v>487</v>
      </c>
      <c r="D187" s="109"/>
      <c r="E187" s="109">
        <v>365</v>
      </c>
      <c r="F187" s="5"/>
      <c r="G187" s="32"/>
      <c r="H187" s="32"/>
      <c r="I187" s="33">
        <f>H187/E187</f>
        <v>0</v>
      </c>
      <c r="J187" s="54"/>
      <c r="K187" s="34">
        <f>E187-H187</f>
        <v>365</v>
      </c>
      <c r="L187" s="33">
        <f>K187/E187</f>
        <v>1</v>
      </c>
    </row>
    <row r="188" spans="1:12" x14ac:dyDescent="0.2">
      <c r="A188" s="109" t="s">
        <v>485</v>
      </c>
      <c r="B188" s="109" t="s">
        <v>488</v>
      </c>
      <c r="C188" s="109" t="s">
        <v>489</v>
      </c>
      <c r="D188" s="109"/>
      <c r="E188" s="109">
        <v>365</v>
      </c>
      <c r="F188" s="5"/>
      <c r="G188" s="13" t="s">
        <v>29</v>
      </c>
      <c r="H188" s="218">
        <v>3</v>
      </c>
      <c r="I188" s="33">
        <f>H188/E188</f>
        <v>8.21917808219178E-3</v>
      </c>
      <c r="J188" s="54"/>
      <c r="K188" s="34">
        <f>E188-H188</f>
        <v>362</v>
      </c>
      <c r="L188" s="33">
        <f>K188/E188</f>
        <v>0.99178082191780825</v>
      </c>
    </row>
    <row r="189" spans="1:12" x14ac:dyDescent="0.2">
      <c r="A189" s="109" t="s">
        <v>485</v>
      </c>
      <c r="B189" s="109" t="s">
        <v>490</v>
      </c>
      <c r="C189" s="109" t="s">
        <v>491</v>
      </c>
      <c r="D189" s="109"/>
      <c r="E189" s="109">
        <v>365</v>
      </c>
      <c r="F189" s="5"/>
      <c r="G189" s="13" t="s">
        <v>29</v>
      </c>
      <c r="H189" s="218">
        <v>17</v>
      </c>
      <c r="I189" s="33">
        <f>H189/E189</f>
        <v>4.6575342465753428E-2</v>
      </c>
      <c r="J189" s="54"/>
      <c r="K189" s="34">
        <f>E189-H189</f>
        <v>348</v>
      </c>
      <c r="L189" s="33">
        <f>K189/E189</f>
        <v>0.95342465753424654</v>
      </c>
    </row>
    <row r="190" spans="1:12" x14ac:dyDescent="0.2">
      <c r="A190" s="109" t="s">
        <v>485</v>
      </c>
      <c r="B190" s="109" t="s">
        <v>492</v>
      </c>
      <c r="C190" s="109" t="s">
        <v>493</v>
      </c>
      <c r="D190" s="109"/>
      <c r="E190" s="109">
        <v>365</v>
      </c>
      <c r="F190" s="5"/>
      <c r="G190" s="13" t="s">
        <v>29</v>
      </c>
      <c r="H190" s="218">
        <v>33</v>
      </c>
      <c r="I190" s="33">
        <f>H190/E190</f>
        <v>9.0410958904109592E-2</v>
      </c>
      <c r="J190" s="54"/>
      <c r="K190" s="34">
        <f>E190-H190</f>
        <v>332</v>
      </c>
      <c r="L190" s="33">
        <f>K190/E190</f>
        <v>0.90958904109589045</v>
      </c>
    </row>
    <row r="191" spans="1:12" x14ac:dyDescent="0.2">
      <c r="A191" s="109" t="s">
        <v>485</v>
      </c>
      <c r="B191" s="63"/>
      <c r="C191" s="26" t="s">
        <v>1072</v>
      </c>
      <c r="D191" s="109"/>
      <c r="E191" s="109">
        <v>365</v>
      </c>
      <c r="F191" s="5"/>
      <c r="G191" s="13"/>
      <c r="H191" s="138"/>
      <c r="I191" s="33"/>
      <c r="J191" s="54"/>
      <c r="K191" s="34"/>
      <c r="L191" s="33"/>
    </row>
    <row r="192" spans="1:12" x14ac:dyDescent="0.2">
      <c r="A192" s="109" t="s">
        <v>485</v>
      </c>
      <c r="B192" s="109" t="s">
        <v>494</v>
      </c>
      <c r="C192" s="109" t="s">
        <v>495</v>
      </c>
      <c r="D192" s="109"/>
      <c r="E192" s="109">
        <v>365</v>
      </c>
      <c r="F192" s="5"/>
      <c r="G192" s="13" t="s">
        <v>29</v>
      </c>
      <c r="H192" s="218">
        <v>1</v>
      </c>
      <c r="I192" s="33">
        <f>H192/E192</f>
        <v>2.7397260273972603E-3</v>
      </c>
      <c r="J192" s="54"/>
      <c r="K192" s="34">
        <f>E192-H192</f>
        <v>364</v>
      </c>
      <c r="L192" s="33">
        <f>K192/E192</f>
        <v>0.99726027397260275</v>
      </c>
    </row>
    <row r="193" spans="1:12" x14ac:dyDescent="0.2">
      <c r="A193" s="109" t="s">
        <v>485</v>
      </c>
      <c r="B193" s="109" t="s">
        <v>496</v>
      </c>
      <c r="C193" s="109" t="s">
        <v>497</v>
      </c>
      <c r="D193" s="109"/>
      <c r="E193" s="109">
        <v>365</v>
      </c>
      <c r="F193" s="5"/>
      <c r="G193" s="13" t="s">
        <v>29</v>
      </c>
      <c r="H193" s="218">
        <v>2</v>
      </c>
      <c r="I193" s="33">
        <f>H193/E193</f>
        <v>5.4794520547945206E-3</v>
      </c>
      <c r="J193" s="54"/>
      <c r="K193" s="34">
        <f>E193-H193</f>
        <v>363</v>
      </c>
      <c r="L193" s="33">
        <f>K193/E193</f>
        <v>0.9945205479452055</v>
      </c>
    </row>
    <row r="194" spans="1:12" x14ac:dyDescent="0.2">
      <c r="A194" s="109" t="s">
        <v>485</v>
      </c>
      <c r="B194" s="109" t="s">
        <v>498</v>
      </c>
      <c r="C194" s="109" t="s">
        <v>499</v>
      </c>
      <c r="D194" s="109"/>
      <c r="E194" s="109">
        <v>365</v>
      </c>
      <c r="F194" s="5"/>
      <c r="G194" s="13" t="s">
        <v>29</v>
      </c>
      <c r="H194" s="218">
        <v>57</v>
      </c>
      <c r="I194" s="33">
        <f>H194/E194</f>
        <v>0.15616438356164383</v>
      </c>
      <c r="J194" s="54"/>
      <c r="K194" s="34">
        <f>E194-H194</f>
        <v>308</v>
      </c>
      <c r="L194" s="33">
        <f>K194/E194</f>
        <v>0.84383561643835614</v>
      </c>
    </row>
    <row r="195" spans="1:12" x14ac:dyDescent="0.2">
      <c r="A195" s="109" t="s">
        <v>485</v>
      </c>
      <c r="B195" s="109" t="s">
        <v>500</v>
      </c>
      <c r="C195" s="109" t="s">
        <v>501</v>
      </c>
      <c r="D195" s="109"/>
      <c r="E195" s="109">
        <v>365</v>
      </c>
      <c r="F195" s="5"/>
      <c r="G195" s="13" t="s">
        <v>29</v>
      </c>
      <c r="H195" s="218">
        <v>255</v>
      </c>
      <c r="I195" s="33">
        <f>H195/E195</f>
        <v>0.69863013698630139</v>
      </c>
      <c r="J195" s="54"/>
      <c r="K195" s="34">
        <f>E195-H195</f>
        <v>110</v>
      </c>
      <c r="L195" s="33">
        <f>K195/E195</f>
        <v>0.30136986301369861</v>
      </c>
    </row>
    <row r="196" spans="1:12" x14ac:dyDescent="0.2">
      <c r="A196" s="109" t="s">
        <v>485</v>
      </c>
      <c r="B196" s="63"/>
      <c r="C196" s="46" t="s">
        <v>1073</v>
      </c>
      <c r="D196" s="109"/>
      <c r="E196" s="109">
        <v>365</v>
      </c>
      <c r="F196" s="5"/>
      <c r="G196" s="13"/>
      <c r="H196" s="138"/>
      <c r="I196" s="33"/>
      <c r="J196" s="54"/>
      <c r="K196" s="34"/>
      <c r="L196" s="33"/>
    </row>
    <row r="197" spans="1:12" x14ac:dyDescent="0.2">
      <c r="A197" s="109" t="s">
        <v>485</v>
      </c>
      <c r="B197" s="109" t="s">
        <v>502</v>
      </c>
      <c r="C197" s="109" t="s">
        <v>503</v>
      </c>
      <c r="D197" s="109"/>
      <c r="E197" s="109">
        <v>365</v>
      </c>
      <c r="F197" s="5"/>
      <c r="G197" s="32"/>
      <c r="H197" s="32"/>
      <c r="I197" s="33">
        <f>H197/E197</f>
        <v>0</v>
      </c>
      <c r="J197" s="54"/>
      <c r="K197" s="34">
        <f>E197-H197</f>
        <v>365</v>
      </c>
      <c r="L197" s="33">
        <f>K197/E197</f>
        <v>1</v>
      </c>
    </row>
    <row r="198" spans="1:12" x14ac:dyDescent="0.2">
      <c r="A198" s="109" t="s">
        <v>485</v>
      </c>
      <c r="B198" s="109" t="s">
        <v>504</v>
      </c>
      <c r="C198" s="109" t="s">
        <v>505</v>
      </c>
      <c r="D198" s="109"/>
      <c r="E198" s="109">
        <v>365</v>
      </c>
      <c r="F198" s="32"/>
      <c r="G198" s="13" t="s">
        <v>29</v>
      </c>
      <c r="H198" s="218">
        <v>23</v>
      </c>
      <c r="I198" s="33">
        <f>H198/E198</f>
        <v>6.3013698630136991E-2</v>
      </c>
      <c r="J198" s="54"/>
      <c r="K198" s="34">
        <f>E198-H198</f>
        <v>342</v>
      </c>
      <c r="L198" s="33">
        <f>K198/E198</f>
        <v>0.93698630136986305</v>
      </c>
    </row>
    <row r="199" spans="1:12" x14ac:dyDescent="0.2">
      <c r="A199" s="109" t="s">
        <v>485</v>
      </c>
      <c r="B199" s="109" t="s">
        <v>506</v>
      </c>
      <c r="C199" s="109" t="s">
        <v>507</v>
      </c>
      <c r="D199" s="109"/>
      <c r="E199" s="109">
        <v>365</v>
      </c>
      <c r="F199" s="5"/>
      <c r="G199" s="13" t="s">
        <v>29</v>
      </c>
      <c r="H199" s="218">
        <v>15</v>
      </c>
      <c r="I199" s="33">
        <f>H199/E199</f>
        <v>4.1095890410958902E-2</v>
      </c>
      <c r="J199" s="54"/>
      <c r="K199" s="34">
        <f>E199-H199</f>
        <v>350</v>
      </c>
      <c r="L199" s="33">
        <f>K199/E199</f>
        <v>0.95890410958904104</v>
      </c>
    </row>
    <row r="200" spans="1:12" x14ac:dyDescent="0.2">
      <c r="A200" s="109" t="s">
        <v>485</v>
      </c>
      <c r="B200" s="109" t="s">
        <v>508</v>
      </c>
      <c r="C200" s="109" t="s">
        <v>509</v>
      </c>
      <c r="D200" s="109"/>
      <c r="E200" s="109">
        <v>365</v>
      </c>
      <c r="F200" s="5"/>
      <c r="G200" s="13" t="s">
        <v>29</v>
      </c>
      <c r="H200" s="218">
        <v>29</v>
      </c>
      <c r="I200" s="33">
        <f>H200/E200</f>
        <v>7.9452054794520555E-2</v>
      </c>
      <c r="J200" s="54"/>
      <c r="K200" s="34">
        <f>E200-H200</f>
        <v>336</v>
      </c>
      <c r="L200" s="33">
        <f>K200/E200</f>
        <v>0.92054794520547945</v>
      </c>
    </row>
    <row r="201" spans="1:12" x14ac:dyDescent="0.2">
      <c r="A201" s="109" t="s">
        <v>485</v>
      </c>
      <c r="B201" s="109" t="s">
        <v>510</v>
      </c>
      <c r="C201" s="109" t="s">
        <v>511</v>
      </c>
      <c r="D201" s="109"/>
      <c r="E201" s="109">
        <v>365</v>
      </c>
      <c r="F201" s="5"/>
      <c r="G201" s="13" t="s">
        <v>29</v>
      </c>
      <c r="H201" s="218">
        <v>30</v>
      </c>
      <c r="I201" s="33">
        <f>H201/E201</f>
        <v>8.2191780821917804E-2</v>
      </c>
      <c r="J201" s="54"/>
      <c r="K201" s="34">
        <f>E201-H201</f>
        <v>335</v>
      </c>
      <c r="L201" s="33">
        <f>K201/E201</f>
        <v>0.9178082191780822</v>
      </c>
    </row>
    <row r="202" spans="1:12" x14ac:dyDescent="0.2">
      <c r="A202" s="109" t="s">
        <v>485</v>
      </c>
      <c r="B202" s="63" t="s">
        <v>1076</v>
      </c>
      <c r="C202" s="46" t="s">
        <v>1074</v>
      </c>
      <c r="D202" s="109"/>
      <c r="E202" s="109">
        <v>365</v>
      </c>
      <c r="F202" s="5"/>
      <c r="G202" s="13"/>
      <c r="H202" s="164"/>
      <c r="I202" s="33"/>
      <c r="J202" s="54"/>
      <c r="K202" s="34"/>
      <c r="L202" s="33"/>
    </row>
    <row r="203" spans="1:12" x14ac:dyDescent="0.2">
      <c r="A203" s="109" t="s">
        <v>485</v>
      </c>
      <c r="B203" s="109" t="s">
        <v>512</v>
      </c>
      <c r="C203" s="109" t="s">
        <v>513</v>
      </c>
      <c r="D203" s="109"/>
      <c r="E203" s="109">
        <v>365</v>
      </c>
      <c r="F203" s="5"/>
      <c r="G203" s="13" t="s">
        <v>29</v>
      </c>
      <c r="H203" s="218">
        <v>35</v>
      </c>
      <c r="I203" s="33">
        <f t="shared" ref="I203:I208" si="51">H203/E203</f>
        <v>9.5890410958904104E-2</v>
      </c>
      <c r="J203" s="54"/>
      <c r="K203" s="34">
        <f t="shared" ref="K203:K208" si="52">E203-H203</f>
        <v>330</v>
      </c>
      <c r="L203" s="33">
        <f t="shared" ref="L203:L208" si="53">K203/E203</f>
        <v>0.90410958904109584</v>
      </c>
    </row>
    <row r="204" spans="1:12" x14ac:dyDescent="0.2">
      <c r="A204" s="109" t="s">
        <v>485</v>
      </c>
      <c r="B204" s="109" t="s">
        <v>514</v>
      </c>
      <c r="C204" s="109" t="s">
        <v>515</v>
      </c>
      <c r="D204" s="109"/>
      <c r="E204" s="109">
        <v>365</v>
      </c>
      <c r="F204" s="5"/>
      <c r="G204" s="13" t="s">
        <v>29</v>
      </c>
      <c r="H204" s="218">
        <v>55</v>
      </c>
      <c r="I204" s="33">
        <f t="shared" si="51"/>
        <v>0.15068493150684931</v>
      </c>
      <c r="J204" s="54"/>
      <c r="K204" s="34">
        <f t="shared" si="52"/>
        <v>310</v>
      </c>
      <c r="L204" s="33">
        <f t="shared" si="53"/>
        <v>0.84931506849315064</v>
      </c>
    </row>
    <row r="205" spans="1:12" x14ac:dyDescent="0.2">
      <c r="A205" s="109" t="s">
        <v>485</v>
      </c>
      <c r="B205" s="109" t="s">
        <v>516</v>
      </c>
      <c r="C205" s="109" t="s">
        <v>517</v>
      </c>
      <c r="D205" s="109"/>
      <c r="E205" s="109">
        <v>365</v>
      </c>
      <c r="F205" s="5"/>
      <c r="G205" s="13" t="s">
        <v>29</v>
      </c>
      <c r="H205" s="218">
        <v>29</v>
      </c>
      <c r="I205" s="33">
        <f t="shared" si="51"/>
        <v>7.9452054794520555E-2</v>
      </c>
      <c r="J205" s="54"/>
      <c r="K205" s="34">
        <f t="shared" si="52"/>
        <v>336</v>
      </c>
      <c r="L205" s="33">
        <f t="shared" si="53"/>
        <v>0.92054794520547945</v>
      </c>
    </row>
    <row r="206" spans="1:12" x14ac:dyDescent="0.2">
      <c r="A206" s="109" t="s">
        <v>485</v>
      </c>
      <c r="B206" s="109" t="s">
        <v>518</v>
      </c>
      <c r="C206" s="109" t="s">
        <v>519</v>
      </c>
      <c r="D206" s="109"/>
      <c r="E206" s="109">
        <v>365</v>
      </c>
      <c r="F206" s="5"/>
      <c r="G206" s="32"/>
      <c r="H206" s="32"/>
      <c r="I206" s="33">
        <f t="shared" si="51"/>
        <v>0</v>
      </c>
      <c r="J206" s="54"/>
      <c r="K206" s="34">
        <f t="shared" si="52"/>
        <v>365</v>
      </c>
      <c r="L206" s="33">
        <f t="shared" si="53"/>
        <v>1</v>
      </c>
    </row>
    <row r="207" spans="1:12" x14ac:dyDescent="0.2">
      <c r="A207" s="109" t="s">
        <v>485</v>
      </c>
      <c r="B207" s="109" t="s">
        <v>520</v>
      </c>
      <c r="C207" s="109" t="s">
        <v>521</v>
      </c>
      <c r="D207" s="109"/>
      <c r="E207" s="109">
        <v>365</v>
      </c>
      <c r="F207" s="5"/>
      <c r="G207" s="13" t="s">
        <v>29</v>
      </c>
      <c r="H207" s="218">
        <v>200</v>
      </c>
      <c r="I207" s="33">
        <f t="shared" si="51"/>
        <v>0.54794520547945202</v>
      </c>
      <c r="J207" s="54"/>
      <c r="K207" s="34">
        <f t="shared" si="52"/>
        <v>165</v>
      </c>
      <c r="L207" s="33">
        <f t="shared" si="53"/>
        <v>0.45205479452054792</v>
      </c>
    </row>
    <row r="208" spans="1:12" x14ac:dyDescent="0.2">
      <c r="A208" s="109" t="s">
        <v>485</v>
      </c>
      <c r="B208" s="109" t="s">
        <v>522</v>
      </c>
      <c r="C208" s="109" t="s">
        <v>523</v>
      </c>
      <c r="D208" s="109"/>
      <c r="E208" s="109">
        <v>365</v>
      </c>
      <c r="F208" s="5"/>
      <c r="G208" s="32"/>
      <c r="H208" s="32"/>
      <c r="I208" s="33">
        <f t="shared" si="51"/>
        <v>0</v>
      </c>
      <c r="J208" s="54"/>
      <c r="K208" s="34">
        <f t="shared" si="52"/>
        <v>365</v>
      </c>
      <c r="L208" s="33">
        <f t="shared" si="53"/>
        <v>1</v>
      </c>
    </row>
    <row r="209" spans="1:12" x14ac:dyDescent="0.2">
      <c r="A209" s="109" t="s">
        <v>485</v>
      </c>
      <c r="B209" s="63" t="s">
        <v>1076</v>
      </c>
      <c r="C209" s="46" t="s">
        <v>1075</v>
      </c>
      <c r="D209" s="109"/>
      <c r="E209" s="109">
        <v>365</v>
      </c>
      <c r="F209" s="5"/>
      <c r="G209" s="13"/>
      <c r="H209" s="169"/>
      <c r="I209" s="33"/>
      <c r="J209" s="54"/>
      <c r="K209" s="34"/>
      <c r="L209" s="33"/>
    </row>
    <row r="210" spans="1:12" x14ac:dyDescent="0.2">
      <c r="A210" s="109" t="s">
        <v>485</v>
      </c>
      <c r="B210" s="109" t="s">
        <v>524</v>
      </c>
      <c r="C210" s="109" t="s">
        <v>525</v>
      </c>
      <c r="D210" s="109"/>
      <c r="E210" s="109">
        <v>365</v>
      </c>
      <c r="F210" s="5"/>
      <c r="G210" s="13" t="s">
        <v>29</v>
      </c>
      <c r="H210" s="218">
        <v>16</v>
      </c>
      <c r="I210" s="33">
        <f t="shared" ref="I210:I215" si="54">H210/E210</f>
        <v>4.3835616438356165E-2</v>
      </c>
      <c r="J210" s="54"/>
      <c r="K210" s="34">
        <f t="shared" ref="K210:K215" si="55">E210-H210</f>
        <v>349</v>
      </c>
      <c r="L210" s="33">
        <f t="shared" ref="L210:L215" si="56">K210/E210</f>
        <v>0.95616438356164379</v>
      </c>
    </row>
    <row r="211" spans="1:12" x14ac:dyDescent="0.2">
      <c r="A211" s="109" t="s">
        <v>485</v>
      </c>
      <c r="B211" s="109" t="s">
        <v>526</v>
      </c>
      <c r="C211" s="109" t="s">
        <v>527</v>
      </c>
      <c r="D211" s="109"/>
      <c r="E211" s="109">
        <v>365</v>
      </c>
      <c r="F211" s="5"/>
      <c r="G211" s="13" t="s">
        <v>29</v>
      </c>
      <c r="H211" s="218">
        <v>2</v>
      </c>
      <c r="I211" s="33">
        <f t="shared" si="54"/>
        <v>5.4794520547945206E-3</v>
      </c>
      <c r="J211" s="54"/>
      <c r="K211" s="34">
        <f t="shared" si="55"/>
        <v>363</v>
      </c>
      <c r="L211" s="33">
        <f t="shared" si="56"/>
        <v>0.9945205479452055</v>
      </c>
    </row>
    <row r="212" spans="1:12" x14ac:dyDescent="0.2">
      <c r="A212" s="109" t="s">
        <v>485</v>
      </c>
      <c r="B212" s="109" t="s">
        <v>528</v>
      </c>
      <c r="C212" s="109" t="s">
        <v>529</v>
      </c>
      <c r="D212" s="109"/>
      <c r="E212" s="109">
        <v>365</v>
      </c>
      <c r="F212" s="5"/>
      <c r="G212" s="13" t="s">
        <v>29</v>
      </c>
      <c r="H212" s="32">
        <v>6</v>
      </c>
      <c r="I212" s="33">
        <f t="shared" si="54"/>
        <v>1.643835616438356E-2</v>
      </c>
      <c r="J212" s="54"/>
      <c r="K212" s="34">
        <f t="shared" si="55"/>
        <v>359</v>
      </c>
      <c r="L212" s="33">
        <f t="shared" si="56"/>
        <v>0.98356164383561639</v>
      </c>
    </row>
    <row r="213" spans="1:12" x14ac:dyDescent="0.2">
      <c r="A213" s="109" t="s">
        <v>485</v>
      </c>
      <c r="B213" s="109" t="s">
        <v>530</v>
      </c>
      <c r="C213" s="109" t="s">
        <v>531</v>
      </c>
      <c r="D213" s="109"/>
      <c r="E213" s="109">
        <v>365</v>
      </c>
      <c r="F213" s="5"/>
      <c r="G213" s="13"/>
      <c r="H213" s="32"/>
      <c r="I213" s="33">
        <f t="shared" si="54"/>
        <v>0</v>
      </c>
      <c r="J213" s="54"/>
      <c r="K213" s="34">
        <f t="shared" si="55"/>
        <v>365</v>
      </c>
      <c r="L213" s="33">
        <f t="shared" si="56"/>
        <v>1</v>
      </c>
    </row>
    <row r="214" spans="1:12" x14ac:dyDescent="0.2">
      <c r="A214" s="110" t="s">
        <v>485</v>
      </c>
      <c r="B214" s="110" t="s">
        <v>532</v>
      </c>
      <c r="C214" s="110" t="s">
        <v>533</v>
      </c>
      <c r="D214" s="110"/>
      <c r="E214" s="110">
        <v>365</v>
      </c>
      <c r="F214" s="55"/>
      <c r="G214" s="35"/>
      <c r="H214" s="35"/>
      <c r="I214" s="36">
        <f t="shared" si="54"/>
        <v>0</v>
      </c>
      <c r="J214" s="56"/>
      <c r="K214" s="37">
        <f t="shared" si="55"/>
        <v>365</v>
      </c>
      <c r="L214" s="36">
        <f t="shared" si="56"/>
        <v>1</v>
      </c>
    </row>
    <row r="215" spans="1:12" x14ac:dyDescent="0.2">
      <c r="A215" s="27"/>
      <c r="B215" s="28">
        <f>COUNTA(B186:B214)</f>
        <v>27</v>
      </c>
      <c r="C215" s="27"/>
      <c r="E215" s="31">
        <f>SUM(E186:E214)</f>
        <v>10585</v>
      </c>
      <c r="F215" s="38"/>
      <c r="G215" s="28">
        <f>COUNTA(G186:G214)</f>
        <v>19</v>
      </c>
      <c r="H215" s="31">
        <f>SUM(H186:H214)</f>
        <v>830</v>
      </c>
      <c r="I215" s="39">
        <f t="shared" si="54"/>
        <v>7.8412848370335381E-2</v>
      </c>
      <c r="J215" s="114"/>
      <c r="K215" s="45">
        <f t="shared" si="55"/>
        <v>9755</v>
      </c>
      <c r="L215" s="39">
        <f t="shared" si="56"/>
        <v>0.92158715162966465</v>
      </c>
    </row>
    <row r="216" spans="1:12" ht="8.25" customHeight="1" x14ac:dyDescent="0.2">
      <c r="A216" s="27"/>
      <c r="B216" s="28"/>
      <c r="C216" s="27"/>
      <c r="E216" s="31"/>
      <c r="F216" s="38"/>
      <c r="G216" s="28"/>
      <c r="H216" s="31"/>
      <c r="I216" s="39"/>
      <c r="J216" s="114"/>
      <c r="K216" s="45"/>
      <c r="L216" s="39"/>
    </row>
    <row r="217" spans="1:12" x14ac:dyDescent="0.2">
      <c r="A217" s="109" t="s">
        <v>534</v>
      </c>
      <c r="B217" s="109" t="s">
        <v>535</v>
      </c>
      <c r="C217" s="109" t="s">
        <v>536</v>
      </c>
      <c r="D217" s="109"/>
      <c r="E217" s="109">
        <v>365</v>
      </c>
      <c r="F217" s="5"/>
      <c r="G217" s="13"/>
      <c r="H217" s="115"/>
      <c r="I217" s="33">
        <f t="shared" ref="I217:I248" si="57">H217/E217</f>
        <v>0</v>
      </c>
      <c r="J217" s="54"/>
      <c r="K217" s="34">
        <f t="shared" ref="K217:K248" si="58">E217-H217</f>
        <v>365</v>
      </c>
      <c r="L217" s="33">
        <f t="shared" ref="L217:L248" si="59">K217/E217</f>
        <v>1</v>
      </c>
    </row>
    <row r="218" spans="1:12" x14ac:dyDescent="0.2">
      <c r="A218" s="109" t="s">
        <v>534</v>
      </c>
      <c r="B218" s="109" t="s">
        <v>537</v>
      </c>
      <c r="C218" s="109" t="s">
        <v>538</v>
      </c>
      <c r="D218" s="109"/>
      <c r="E218" s="109">
        <v>365</v>
      </c>
      <c r="F218" s="5"/>
      <c r="G218" s="13"/>
      <c r="H218" s="135"/>
      <c r="I218" s="33">
        <f t="shared" si="57"/>
        <v>0</v>
      </c>
      <c r="J218" s="54"/>
      <c r="K218" s="34">
        <f t="shared" si="58"/>
        <v>365</v>
      </c>
      <c r="L218" s="33">
        <f t="shared" si="59"/>
        <v>1</v>
      </c>
    </row>
    <row r="219" spans="1:12" x14ac:dyDescent="0.2">
      <c r="A219" s="109" t="s">
        <v>534</v>
      </c>
      <c r="B219" s="109" t="s">
        <v>539</v>
      </c>
      <c r="C219" s="109" t="s">
        <v>540</v>
      </c>
      <c r="D219" s="109"/>
      <c r="E219" s="109">
        <v>365</v>
      </c>
      <c r="F219" s="5"/>
      <c r="G219" s="13"/>
      <c r="H219" s="138"/>
      <c r="I219" s="33">
        <f t="shared" si="57"/>
        <v>0</v>
      </c>
      <c r="J219" s="54"/>
      <c r="K219" s="34">
        <f t="shared" si="58"/>
        <v>365</v>
      </c>
      <c r="L219" s="33">
        <f t="shared" si="59"/>
        <v>1</v>
      </c>
    </row>
    <row r="220" spans="1:12" x14ac:dyDescent="0.2">
      <c r="A220" s="109" t="s">
        <v>534</v>
      </c>
      <c r="B220" s="109" t="s">
        <v>541</v>
      </c>
      <c r="C220" s="109" t="s">
        <v>542</v>
      </c>
      <c r="D220" s="109"/>
      <c r="E220" s="109">
        <v>365</v>
      </c>
      <c r="F220" s="5"/>
      <c r="G220" s="13"/>
      <c r="H220" s="135"/>
      <c r="I220" s="33">
        <f t="shared" si="57"/>
        <v>0</v>
      </c>
      <c r="J220" s="54"/>
      <c r="K220" s="34">
        <f t="shared" si="58"/>
        <v>365</v>
      </c>
      <c r="L220" s="33">
        <f t="shared" si="59"/>
        <v>1</v>
      </c>
    </row>
    <row r="221" spans="1:12" x14ac:dyDescent="0.2">
      <c r="A221" s="109" t="s">
        <v>534</v>
      </c>
      <c r="B221" s="109" t="s">
        <v>543</v>
      </c>
      <c r="C221" s="109" t="s">
        <v>544</v>
      </c>
      <c r="D221" s="109"/>
      <c r="E221" s="109">
        <v>365</v>
      </c>
      <c r="F221" s="5"/>
      <c r="G221" s="13" t="s">
        <v>29</v>
      </c>
      <c r="H221" s="223">
        <v>22</v>
      </c>
      <c r="I221" s="33">
        <f t="shared" si="57"/>
        <v>6.0273972602739728E-2</v>
      </c>
      <c r="J221" s="54"/>
      <c r="K221" s="34">
        <f t="shared" si="58"/>
        <v>343</v>
      </c>
      <c r="L221" s="33">
        <f t="shared" si="59"/>
        <v>0.9397260273972603</v>
      </c>
    </row>
    <row r="222" spans="1:12" x14ac:dyDescent="0.2">
      <c r="A222" s="109" t="s">
        <v>534</v>
      </c>
      <c r="B222" s="109" t="s">
        <v>545</v>
      </c>
      <c r="C222" s="109" t="s">
        <v>546</v>
      </c>
      <c r="D222" s="109"/>
      <c r="E222" s="109">
        <v>365</v>
      </c>
      <c r="F222" s="5"/>
      <c r="G222" s="13" t="s">
        <v>29</v>
      </c>
      <c r="H222" s="223">
        <v>7</v>
      </c>
      <c r="I222" s="33">
        <f t="shared" si="57"/>
        <v>1.9178082191780823E-2</v>
      </c>
      <c r="J222" s="54"/>
      <c r="K222" s="34">
        <f t="shared" si="58"/>
        <v>358</v>
      </c>
      <c r="L222" s="33">
        <f t="shared" si="59"/>
        <v>0.98082191780821915</v>
      </c>
    </row>
    <row r="223" spans="1:12" x14ac:dyDescent="0.2">
      <c r="A223" s="109" t="s">
        <v>534</v>
      </c>
      <c r="B223" s="109" t="s">
        <v>547</v>
      </c>
      <c r="C223" s="109" t="s">
        <v>548</v>
      </c>
      <c r="D223" s="109"/>
      <c r="E223" s="109">
        <v>365</v>
      </c>
      <c r="F223" s="5"/>
      <c r="G223" s="13" t="s">
        <v>29</v>
      </c>
      <c r="H223" s="223">
        <v>11</v>
      </c>
      <c r="I223" s="33">
        <f t="shared" si="57"/>
        <v>3.0136986301369864E-2</v>
      </c>
      <c r="J223" s="54"/>
      <c r="K223" s="34">
        <f t="shared" si="58"/>
        <v>354</v>
      </c>
      <c r="L223" s="33">
        <f t="shared" si="59"/>
        <v>0.96986301369863015</v>
      </c>
    </row>
    <row r="224" spans="1:12" x14ac:dyDescent="0.2">
      <c r="A224" s="109" t="s">
        <v>534</v>
      </c>
      <c r="B224" s="109" t="s">
        <v>551</v>
      </c>
      <c r="C224" s="109" t="s">
        <v>552</v>
      </c>
      <c r="D224" s="109"/>
      <c r="E224" s="109">
        <v>365</v>
      </c>
      <c r="F224" s="5"/>
      <c r="G224" s="13"/>
      <c r="H224" s="135"/>
      <c r="I224" s="33">
        <f t="shared" si="57"/>
        <v>0</v>
      </c>
      <c r="J224" s="54"/>
      <c r="K224" s="34">
        <f t="shared" si="58"/>
        <v>365</v>
      </c>
      <c r="L224" s="33">
        <f t="shared" si="59"/>
        <v>1</v>
      </c>
    </row>
    <row r="225" spans="1:12" x14ac:dyDescent="0.2">
      <c r="A225" s="109" t="s">
        <v>534</v>
      </c>
      <c r="B225" s="109" t="s">
        <v>549</v>
      </c>
      <c r="C225" s="109" t="s">
        <v>550</v>
      </c>
      <c r="D225" s="109"/>
      <c r="E225" s="109">
        <v>365</v>
      </c>
      <c r="F225" s="5"/>
      <c r="G225" s="13"/>
      <c r="H225" s="135"/>
      <c r="I225" s="33">
        <f t="shared" si="57"/>
        <v>0</v>
      </c>
      <c r="J225" s="54"/>
      <c r="K225" s="34">
        <f t="shared" si="58"/>
        <v>365</v>
      </c>
      <c r="L225" s="33">
        <f t="shared" si="59"/>
        <v>1</v>
      </c>
    </row>
    <row r="226" spans="1:12" x14ac:dyDescent="0.2">
      <c r="A226" s="109" t="s">
        <v>534</v>
      </c>
      <c r="B226" s="109" t="s">
        <v>553</v>
      </c>
      <c r="C226" s="109" t="s">
        <v>554</v>
      </c>
      <c r="D226" s="109"/>
      <c r="E226" s="109">
        <v>365</v>
      </c>
      <c r="F226" s="5"/>
      <c r="G226" s="13"/>
      <c r="H226" s="135"/>
      <c r="I226" s="33">
        <f t="shared" si="57"/>
        <v>0</v>
      </c>
      <c r="J226" s="54"/>
      <c r="K226" s="34">
        <f t="shared" si="58"/>
        <v>365</v>
      </c>
      <c r="L226" s="33">
        <f t="shared" si="59"/>
        <v>1</v>
      </c>
    </row>
    <row r="227" spans="1:12" x14ac:dyDescent="0.2">
      <c r="A227" s="109" t="s">
        <v>534</v>
      </c>
      <c r="B227" s="109" t="s">
        <v>555</v>
      </c>
      <c r="C227" s="109" t="s">
        <v>556</v>
      </c>
      <c r="D227" s="109"/>
      <c r="E227" s="109">
        <v>365</v>
      </c>
      <c r="F227" s="5"/>
      <c r="G227" s="13"/>
      <c r="H227" s="138"/>
      <c r="I227" s="33">
        <f t="shared" si="57"/>
        <v>0</v>
      </c>
      <c r="J227" s="54"/>
      <c r="K227" s="34">
        <f t="shared" si="58"/>
        <v>365</v>
      </c>
      <c r="L227" s="33">
        <f t="shared" si="59"/>
        <v>1</v>
      </c>
    </row>
    <row r="228" spans="1:12" x14ac:dyDescent="0.2">
      <c r="A228" s="109" t="s">
        <v>534</v>
      </c>
      <c r="B228" s="109" t="s">
        <v>557</v>
      </c>
      <c r="C228" s="109" t="s">
        <v>558</v>
      </c>
      <c r="D228" s="109"/>
      <c r="E228" s="109">
        <v>365</v>
      </c>
      <c r="F228" s="5"/>
      <c r="G228" s="13"/>
      <c r="H228" s="135"/>
      <c r="I228" s="33">
        <f t="shared" si="57"/>
        <v>0</v>
      </c>
      <c r="J228" s="54"/>
      <c r="K228" s="34">
        <f t="shared" si="58"/>
        <v>365</v>
      </c>
      <c r="L228" s="33">
        <f t="shared" si="59"/>
        <v>1</v>
      </c>
    </row>
    <row r="229" spans="1:12" x14ac:dyDescent="0.2">
      <c r="A229" s="109" t="s">
        <v>534</v>
      </c>
      <c r="B229" s="109" t="s">
        <v>559</v>
      </c>
      <c r="C229" s="109" t="s">
        <v>560</v>
      </c>
      <c r="D229" s="109"/>
      <c r="E229" s="109">
        <v>365</v>
      </c>
      <c r="F229" s="5"/>
      <c r="G229" s="13" t="s">
        <v>29</v>
      </c>
      <c r="H229" s="223">
        <v>3</v>
      </c>
      <c r="I229" s="33">
        <f t="shared" si="57"/>
        <v>8.21917808219178E-3</v>
      </c>
      <c r="J229" s="54"/>
      <c r="K229" s="34">
        <f t="shared" si="58"/>
        <v>362</v>
      </c>
      <c r="L229" s="33">
        <f t="shared" si="59"/>
        <v>0.99178082191780825</v>
      </c>
    </row>
    <row r="230" spans="1:12" x14ac:dyDescent="0.2">
      <c r="A230" s="109" t="s">
        <v>534</v>
      </c>
      <c r="B230" s="109" t="s">
        <v>561</v>
      </c>
      <c r="C230" s="109" t="s">
        <v>562</v>
      </c>
      <c r="D230" s="109"/>
      <c r="E230" s="109">
        <v>365</v>
      </c>
      <c r="F230" s="5"/>
      <c r="G230" s="13" t="s">
        <v>29</v>
      </c>
      <c r="H230" s="223">
        <v>3</v>
      </c>
      <c r="I230" s="33">
        <f t="shared" si="57"/>
        <v>8.21917808219178E-3</v>
      </c>
      <c r="J230" s="54"/>
      <c r="K230" s="34">
        <f t="shared" si="58"/>
        <v>362</v>
      </c>
      <c r="L230" s="33">
        <f t="shared" si="59"/>
        <v>0.99178082191780825</v>
      </c>
    </row>
    <row r="231" spans="1:12" x14ac:dyDescent="0.2">
      <c r="A231" s="109" t="s">
        <v>534</v>
      </c>
      <c r="B231" s="109" t="s">
        <v>563</v>
      </c>
      <c r="C231" s="109" t="s">
        <v>564</v>
      </c>
      <c r="D231" s="109"/>
      <c r="E231" s="109">
        <v>365</v>
      </c>
      <c r="F231" s="5"/>
      <c r="G231" s="13"/>
      <c r="H231" s="135"/>
      <c r="I231" s="33">
        <f t="shared" si="57"/>
        <v>0</v>
      </c>
      <c r="J231" s="54"/>
      <c r="K231" s="34">
        <f t="shared" si="58"/>
        <v>365</v>
      </c>
      <c r="L231" s="33">
        <f t="shared" si="59"/>
        <v>1</v>
      </c>
    </row>
    <row r="232" spans="1:12" x14ac:dyDescent="0.2">
      <c r="A232" s="109" t="s">
        <v>534</v>
      </c>
      <c r="B232" s="109" t="s">
        <v>565</v>
      </c>
      <c r="C232" s="109" t="s">
        <v>566</v>
      </c>
      <c r="D232" s="109"/>
      <c r="E232" s="109">
        <v>365</v>
      </c>
      <c r="F232" s="5"/>
      <c r="G232" s="13" t="s">
        <v>29</v>
      </c>
      <c r="H232" s="223">
        <v>68</v>
      </c>
      <c r="I232" s="33">
        <f t="shared" si="57"/>
        <v>0.18630136986301371</v>
      </c>
      <c r="J232" s="54"/>
      <c r="K232" s="34">
        <f t="shared" si="58"/>
        <v>297</v>
      </c>
      <c r="L232" s="33">
        <f t="shared" si="59"/>
        <v>0.81369863013698629</v>
      </c>
    </row>
    <row r="233" spans="1:12" x14ac:dyDescent="0.2">
      <c r="A233" s="109" t="s">
        <v>534</v>
      </c>
      <c r="B233" s="109" t="s">
        <v>567</v>
      </c>
      <c r="C233" s="109" t="s">
        <v>568</v>
      </c>
      <c r="D233" s="109"/>
      <c r="E233" s="109">
        <v>365</v>
      </c>
      <c r="F233" s="5"/>
      <c r="G233" s="13" t="s">
        <v>29</v>
      </c>
      <c r="H233" s="223">
        <v>54</v>
      </c>
      <c r="I233" s="33">
        <f t="shared" si="57"/>
        <v>0.14794520547945206</v>
      </c>
      <c r="J233" s="54"/>
      <c r="K233" s="34">
        <f t="shared" si="58"/>
        <v>311</v>
      </c>
      <c r="L233" s="33">
        <f t="shared" si="59"/>
        <v>0.852054794520548</v>
      </c>
    </row>
    <row r="234" spans="1:12" x14ac:dyDescent="0.2">
      <c r="A234" s="109" t="s">
        <v>534</v>
      </c>
      <c r="B234" s="109" t="s">
        <v>569</v>
      </c>
      <c r="C234" s="109" t="s">
        <v>570</v>
      </c>
      <c r="D234" s="109"/>
      <c r="E234" s="109">
        <v>365</v>
      </c>
      <c r="F234" s="5"/>
      <c r="G234" s="13"/>
      <c r="H234" s="135"/>
      <c r="I234" s="33">
        <f t="shared" si="57"/>
        <v>0</v>
      </c>
      <c r="J234" s="54"/>
      <c r="K234" s="34">
        <f t="shared" si="58"/>
        <v>365</v>
      </c>
      <c r="L234" s="33">
        <f t="shared" si="59"/>
        <v>1</v>
      </c>
    </row>
    <row r="235" spans="1:12" x14ac:dyDescent="0.2">
      <c r="A235" s="109" t="s">
        <v>534</v>
      </c>
      <c r="B235" s="109" t="s">
        <v>571</v>
      </c>
      <c r="C235" s="109" t="s">
        <v>572</v>
      </c>
      <c r="D235" s="109"/>
      <c r="E235" s="109">
        <v>365</v>
      </c>
      <c r="F235" s="5"/>
      <c r="G235" s="13"/>
      <c r="H235" s="135"/>
      <c r="I235" s="33">
        <f t="shared" si="57"/>
        <v>0</v>
      </c>
      <c r="J235" s="54"/>
      <c r="K235" s="34">
        <f t="shared" si="58"/>
        <v>365</v>
      </c>
      <c r="L235" s="33">
        <f t="shared" si="59"/>
        <v>1</v>
      </c>
    </row>
    <row r="236" spans="1:12" x14ac:dyDescent="0.2">
      <c r="A236" s="109" t="s">
        <v>534</v>
      </c>
      <c r="B236" s="109" t="s">
        <v>573</v>
      </c>
      <c r="C236" s="109" t="s">
        <v>574</v>
      </c>
      <c r="D236" s="109"/>
      <c r="E236" s="109">
        <v>365</v>
      </c>
      <c r="F236" s="5"/>
      <c r="G236" s="13"/>
      <c r="H236" s="135"/>
      <c r="I236" s="33">
        <f t="shared" si="57"/>
        <v>0</v>
      </c>
      <c r="J236" s="54"/>
      <c r="K236" s="34">
        <f t="shared" si="58"/>
        <v>365</v>
      </c>
      <c r="L236" s="33">
        <f t="shared" si="59"/>
        <v>1</v>
      </c>
    </row>
    <row r="237" spans="1:12" x14ac:dyDescent="0.2">
      <c r="A237" s="109" t="s">
        <v>534</v>
      </c>
      <c r="B237" s="109" t="s">
        <v>575</v>
      </c>
      <c r="C237" s="109" t="s">
        <v>576</v>
      </c>
      <c r="D237" s="109"/>
      <c r="E237" s="109">
        <v>365</v>
      </c>
      <c r="F237" s="5"/>
      <c r="G237" s="13"/>
      <c r="H237" s="135"/>
      <c r="I237" s="33">
        <f t="shared" si="57"/>
        <v>0</v>
      </c>
      <c r="J237" s="54"/>
      <c r="K237" s="34">
        <f t="shared" si="58"/>
        <v>365</v>
      </c>
      <c r="L237" s="33">
        <f t="shared" si="59"/>
        <v>1</v>
      </c>
    </row>
    <row r="238" spans="1:12" x14ac:dyDescent="0.2">
      <c r="A238" s="109" t="s">
        <v>534</v>
      </c>
      <c r="B238" s="109" t="s">
        <v>577</v>
      </c>
      <c r="C238" s="109" t="s">
        <v>578</v>
      </c>
      <c r="D238" s="109"/>
      <c r="E238" s="109">
        <v>365</v>
      </c>
      <c r="F238" s="5"/>
      <c r="G238" s="13"/>
      <c r="H238" s="135"/>
      <c r="I238" s="33">
        <f t="shared" si="57"/>
        <v>0</v>
      </c>
      <c r="J238" s="54"/>
      <c r="K238" s="34">
        <f t="shared" si="58"/>
        <v>365</v>
      </c>
      <c r="L238" s="33">
        <f t="shared" si="59"/>
        <v>1</v>
      </c>
    </row>
    <row r="239" spans="1:12" x14ac:dyDescent="0.2">
      <c r="A239" s="109" t="s">
        <v>534</v>
      </c>
      <c r="B239" s="109" t="s">
        <v>579</v>
      </c>
      <c r="C239" s="109" t="s">
        <v>580</v>
      </c>
      <c r="D239" s="109"/>
      <c r="E239" s="109">
        <v>365</v>
      </c>
      <c r="F239" s="5"/>
      <c r="G239" s="13"/>
      <c r="H239" s="135"/>
      <c r="I239" s="33">
        <f t="shared" si="57"/>
        <v>0</v>
      </c>
      <c r="J239" s="54"/>
      <c r="K239" s="34">
        <f t="shared" si="58"/>
        <v>365</v>
      </c>
      <c r="L239" s="33">
        <f t="shared" si="59"/>
        <v>1</v>
      </c>
    </row>
    <row r="240" spans="1:12" x14ac:dyDescent="0.2">
      <c r="A240" s="109" t="s">
        <v>534</v>
      </c>
      <c r="B240" s="109" t="s">
        <v>581</v>
      </c>
      <c r="C240" s="109" t="s">
        <v>582</v>
      </c>
      <c r="D240" s="109"/>
      <c r="E240" s="109">
        <v>365</v>
      </c>
      <c r="F240" s="5"/>
      <c r="G240" s="13"/>
      <c r="H240" s="135"/>
      <c r="I240" s="33">
        <f t="shared" si="57"/>
        <v>0</v>
      </c>
      <c r="J240" s="54"/>
      <c r="K240" s="34">
        <f t="shared" si="58"/>
        <v>365</v>
      </c>
      <c r="L240" s="33">
        <f t="shared" si="59"/>
        <v>1</v>
      </c>
    </row>
    <row r="241" spans="1:12" x14ac:dyDescent="0.2">
      <c r="A241" s="109" t="s">
        <v>534</v>
      </c>
      <c r="B241" s="109" t="s">
        <v>583</v>
      </c>
      <c r="C241" s="109" t="s">
        <v>584</v>
      </c>
      <c r="D241" s="109"/>
      <c r="E241" s="109">
        <v>365</v>
      </c>
      <c r="F241" s="5"/>
      <c r="G241" s="13" t="s">
        <v>29</v>
      </c>
      <c r="H241" s="223">
        <v>2</v>
      </c>
      <c r="I241" s="33">
        <f t="shared" si="57"/>
        <v>5.4794520547945206E-3</v>
      </c>
      <c r="J241" s="54"/>
      <c r="K241" s="34">
        <f t="shared" si="58"/>
        <v>363</v>
      </c>
      <c r="L241" s="33">
        <f t="shared" si="59"/>
        <v>0.9945205479452055</v>
      </c>
    </row>
    <row r="242" spans="1:12" x14ac:dyDescent="0.2">
      <c r="A242" s="109" t="s">
        <v>534</v>
      </c>
      <c r="B242" s="109" t="s">
        <v>585</v>
      </c>
      <c r="C242" s="109" t="s">
        <v>586</v>
      </c>
      <c r="D242" s="109"/>
      <c r="E242" s="109">
        <v>365</v>
      </c>
      <c r="F242" s="5"/>
      <c r="G242" s="13"/>
      <c r="H242" s="135"/>
      <c r="I242" s="33">
        <f t="shared" si="57"/>
        <v>0</v>
      </c>
      <c r="J242" s="54"/>
      <c r="K242" s="34">
        <f t="shared" si="58"/>
        <v>365</v>
      </c>
      <c r="L242" s="33">
        <f t="shared" si="59"/>
        <v>1</v>
      </c>
    </row>
    <row r="243" spans="1:12" x14ac:dyDescent="0.2">
      <c r="A243" s="109" t="s">
        <v>534</v>
      </c>
      <c r="B243" s="109" t="s">
        <v>587</v>
      </c>
      <c r="C243" s="109" t="s">
        <v>588</v>
      </c>
      <c r="D243" s="109"/>
      <c r="E243" s="109">
        <v>365</v>
      </c>
      <c r="F243" s="5"/>
      <c r="G243" s="13"/>
      <c r="H243" s="135"/>
      <c r="I243" s="33">
        <f t="shared" si="57"/>
        <v>0</v>
      </c>
      <c r="J243" s="54"/>
      <c r="K243" s="34">
        <f t="shared" si="58"/>
        <v>365</v>
      </c>
      <c r="L243" s="33">
        <f t="shared" si="59"/>
        <v>1</v>
      </c>
    </row>
    <row r="244" spans="1:12" x14ac:dyDescent="0.2">
      <c r="A244" s="109" t="s">
        <v>534</v>
      </c>
      <c r="B244" s="109" t="s">
        <v>589</v>
      </c>
      <c r="C244" s="109" t="s">
        <v>590</v>
      </c>
      <c r="D244" s="109"/>
      <c r="E244" s="109">
        <v>365</v>
      </c>
      <c r="F244" s="5"/>
      <c r="G244" s="13" t="s">
        <v>29</v>
      </c>
      <c r="H244" s="223">
        <v>1</v>
      </c>
      <c r="I244" s="33">
        <f t="shared" si="57"/>
        <v>2.7397260273972603E-3</v>
      </c>
      <c r="J244" s="54"/>
      <c r="K244" s="34">
        <f t="shared" si="58"/>
        <v>364</v>
      </c>
      <c r="L244" s="33">
        <f t="shared" si="59"/>
        <v>0.99726027397260275</v>
      </c>
    </row>
    <row r="245" spans="1:12" x14ac:dyDescent="0.2">
      <c r="A245" s="109" t="s">
        <v>534</v>
      </c>
      <c r="B245" s="109" t="s">
        <v>591</v>
      </c>
      <c r="C245" s="109" t="s">
        <v>592</v>
      </c>
      <c r="D245" s="109"/>
      <c r="E245" s="109">
        <v>365</v>
      </c>
      <c r="F245" s="5"/>
      <c r="G245" s="13"/>
      <c r="H245" s="135"/>
      <c r="I245" s="33">
        <f t="shared" si="57"/>
        <v>0</v>
      </c>
      <c r="J245" s="54"/>
      <c r="K245" s="34">
        <f t="shared" si="58"/>
        <v>365</v>
      </c>
      <c r="L245" s="33">
        <f t="shared" si="59"/>
        <v>1</v>
      </c>
    </row>
    <row r="246" spans="1:12" x14ac:dyDescent="0.2">
      <c r="A246" s="109" t="s">
        <v>534</v>
      </c>
      <c r="B246" s="109" t="s">
        <v>593</v>
      </c>
      <c r="C246" s="109" t="s">
        <v>594</v>
      </c>
      <c r="D246" s="109"/>
      <c r="E246" s="109">
        <v>365</v>
      </c>
      <c r="F246" s="5"/>
      <c r="G246" s="13" t="s">
        <v>29</v>
      </c>
      <c r="H246" s="223">
        <v>3</v>
      </c>
      <c r="I246" s="33">
        <f t="shared" si="57"/>
        <v>8.21917808219178E-3</v>
      </c>
      <c r="J246" s="54"/>
      <c r="K246" s="34">
        <f t="shared" si="58"/>
        <v>362</v>
      </c>
      <c r="L246" s="33">
        <f t="shared" si="59"/>
        <v>0.99178082191780825</v>
      </c>
    </row>
    <row r="247" spans="1:12" x14ac:dyDescent="0.2">
      <c r="A247" s="109" t="s">
        <v>534</v>
      </c>
      <c r="B247" s="109" t="s">
        <v>595</v>
      </c>
      <c r="C247" s="109" t="s">
        <v>596</v>
      </c>
      <c r="D247" s="109"/>
      <c r="E247" s="109">
        <v>365</v>
      </c>
      <c r="F247" s="5"/>
      <c r="G247" s="13" t="s">
        <v>29</v>
      </c>
      <c r="H247" s="223">
        <v>1</v>
      </c>
      <c r="I247" s="33">
        <f t="shared" si="57"/>
        <v>2.7397260273972603E-3</v>
      </c>
      <c r="J247" s="54"/>
      <c r="K247" s="34">
        <f t="shared" si="58"/>
        <v>364</v>
      </c>
      <c r="L247" s="33">
        <f t="shared" si="59"/>
        <v>0.99726027397260275</v>
      </c>
    </row>
    <row r="248" spans="1:12" x14ac:dyDescent="0.2">
      <c r="A248" s="109" t="s">
        <v>534</v>
      </c>
      <c r="B248" s="109" t="s">
        <v>613</v>
      </c>
      <c r="C248" s="109" t="s">
        <v>614</v>
      </c>
      <c r="D248" s="109"/>
      <c r="E248" s="109">
        <v>365</v>
      </c>
      <c r="F248" s="5"/>
      <c r="G248" s="13"/>
      <c r="H248" s="135"/>
      <c r="I248" s="33">
        <f t="shared" si="57"/>
        <v>0</v>
      </c>
      <c r="J248" s="54"/>
      <c r="K248" s="34">
        <f t="shared" si="58"/>
        <v>365</v>
      </c>
      <c r="L248" s="33">
        <f t="shared" si="59"/>
        <v>1</v>
      </c>
    </row>
    <row r="249" spans="1:12" x14ac:dyDescent="0.2">
      <c r="A249" s="109" t="s">
        <v>534</v>
      </c>
      <c r="B249" s="109" t="s">
        <v>597</v>
      </c>
      <c r="C249" s="109" t="s">
        <v>598</v>
      </c>
      <c r="D249" s="109"/>
      <c r="E249" s="109">
        <v>365</v>
      </c>
      <c r="F249" s="5"/>
      <c r="G249" s="13"/>
      <c r="H249" s="135"/>
      <c r="I249" s="33">
        <f t="shared" ref="I249:I280" si="60">H249/E249</f>
        <v>0</v>
      </c>
      <c r="J249" s="54"/>
      <c r="K249" s="34">
        <f t="shared" ref="K249:K280" si="61">E249-H249</f>
        <v>365</v>
      </c>
      <c r="L249" s="33">
        <f t="shared" ref="L249:L280" si="62">K249/E249</f>
        <v>1</v>
      </c>
    </row>
    <row r="250" spans="1:12" x14ac:dyDescent="0.2">
      <c r="A250" s="109" t="s">
        <v>534</v>
      </c>
      <c r="B250" s="109" t="s">
        <v>599</v>
      </c>
      <c r="C250" s="109" t="s">
        <v>600</v>
      </c>
      <c r="D250" s="109"/>
      <c r="E250" s="109">
        <v>365</v>
      </c>
      <c r="F250" s="5"/>
      <c r="G250" s="13"/>
      <c r="H250" s="135"/>
      <c r="I250" s="33">
        <f t="shared" si="60"/>
        <v>0</v>
      </c>
      <c r="J250" s="54"/>
      <c r="K250" s="34">
        <f t="shared" si="61"/>
        <v>365</v>
      </c>
      <c r="L250" s="33">
        <f t="shared" si="62"/>
        <v>1</v>
      </c>
    </row>
    <row r="251" spans="1:12" x14ac:dyDescent="0.2">
      <c r="A251" s="109" t="s">
        <v>534</v>
      </c>
      <c r="B251" s="109" t="s">
        <v>601</v>
      </c>
      <c r="C251" s="109" t="s">
        <v>602</v>
      </c>
      <c r="D251" s="109"/>
      <c r="E251" s="109">
        <v>365</v>
      </c>
      <c r="F251" s="5"/>
      <c r="G251" s="13"/>
      <c r="H251" s="135"/>
      <c r="I251" s="33">
        <f t="shared" si="60"/>
        <v>0</v>
      </c>
      <c r="J251" s="54"/>
      <c r="K251" s="34">
        <f t="shared" si="61"/>
        <v>365</v>
      </c>
      <c r="L251" s="33">
        <f t="shared" si="62"/>
        <v>1</v>
      </c>
    </row>
    <row r="252" spans="1:12" x14ac:dyDescent="0.2">
      <c r="A252" s="109" t="s">
        <v>534</v>
      </c>
      <c r="B252" s="109" t="s">
        <v>603</v>
      </c>
      <c r="C252" s="109" t="s">
        <v>604</v>
      </c>
      <c r="D252" s="109"/>
      <c r="E252" s="109">
        <v>365</v>
      </c>
      <c r="F252" s="5"/>
      <c r="G252" s="13"/>
      <c r="H252" s="135"/>
      <c r="I252" s="33">
        <f t="shared" si="60"/>
        <v>0</v>
      </c>
      <c r="J252" s="54"/>
      <c r="K252" s="34">
        <f t="shared" si="61"/>
        <v>365</v>
      </c>
      <c r="L252" s="33">
        <f t="shared" si="62"/>
        <v>1</v>
      </c>
    </row>
    <row r="253" spans="1:12" x14ac:dyDescent="0.2">
      <c r="A253" s="109" t="s">
        <v>534</v>
      </c>
      <c r="B253" s="109" t="s">
        <v>605</v>
      </c>
      <c r="C253" s="109" t="s">
        <v>606</v>
      </c>
      <c r="D253" s="109"/>
      <c r="E253" s="109">
        <v>365</v>
      </c>
      <c r="F253" s="5"/>
      <c r="G253" s="13"/>
      <c r="H253" s="135"/>
      <c r="I253" s="33">
        <f t="shared" si="60"/>
        <v>0</v>
      </c>
      <c r="J253" s="54"/>
      <c r="K253" s="34">
        <f t="shared" si="61"/>
        <v>365</v>
      </c>
      <c r="L253" s="33">
        <f t="shared" si="62"/>
        <v>1</v>
      </c>
    </row>
    <row r="254" spans="1:12" x14ac:dyDescent="0.2">
      <c r="A254" s="109" t="s">
        <v>534</v>
      </c>
      <c r="B254" s="109" t="s">
        <v>607</v>
      </c>
      <c r="C254" s="109" t="s">
        <v>608</v>
      </c>
      <c r="D254" s="109"/>
      <c r="E254" s="109">
        <v>365</v>
      </c>
      <c r="F254" s="5"/>
      <c r="G254" s="13"/>
      <c r="H254" s="135"/>
      <c r="I254" s="33">
        <f t="shared" si="60"/>
        <v>0</v>
      </c>
      <c r="J254" s="54"/>
      <c r="K254" s="34">
        <f t="shared" si="61"/>
        <v>365</v>
      </c>
      <c r="L254" s="33">
        <f t="shared" si="62"/>
        <v>1</v>
      </c>
    </row>
    <row r="255" spans="1:12" x14ac:dyDescent="0.2">
      <c r="A255" s="109" t="s">
        <v>534</v>
      </c>
      <c r="B255" s="109" t="s">
        <v>609</v>
      </c>
      <c r="C255" s="109" t="s">
        <v>610</v>
      </c>
      <c r="D255" s="109"/>
      <c r="E255" s="109">
        <v>365</v>
      </c>
      <c r="F255" s="5"/>
      <c r="G255" s="13"/>
      <c r="H255" s="135"/>
      <c r="I255" s="33">
        <f t="shared" si="60"/>
        <v>0</v>
      </c>
      <c r="J255" s="54"/>
      <c r="K255" s="34">
        <f t="shared" si="61"/>
        <v>365</v>
      </c>
      <c r="L255" s="33">
        <f t="shared" si="62"/>
        <v>1</v>
      </c>
    </row>
    <row r="256" spans="1:12" x14ac:dyDescent="0.2">
      <c r="A256" s="109" t="s">
        <v>534</v>
      </c>
      <c r="B256" s="109" t="s">
        <v>611</v>
      </c>
      <c r="C256" s="109" t="s">
        <v>612</v>
      </c>
      <c r="D256" s="109"/>
      <c r="E256" s="109">
        <v>365</v>
      </c>
      <c r="F256" s="5"/>
      <c r="G256" s="13" t="s">
        <v>29</v>
      </c>
      <c r="H256" s="223">
        <v>2</v>
      </c>
      <c r="I256" s="33">
        <f t="shared" si="60"/>
        <v>5.4794520547945206E-3</v>
      </c>
      <c r="J256" s="54"/>
      <c r="K256" s="34">
        <f t="shared" si="61"/>
        <v>363</v>
      </c>
      <c r="L256" s="33">
        <f t="shared" si="62"/>
        <v>0.9945205479452055</v>
      </c>
    </row>
    <row r="257" spans="1:12" x14ac:dyDescent="0.2">
      <c r="A257" s="109" t="s">
        <v>534</v>
      </c>
      <c r="B257" s="109" t="s">
        <v>615</v>
      </c>
      <c r="C257" s="109" t="s">
        <v>616</v>
      </c>
      <c r="D257" s="109"/>
      <c r="E257" s="109">
        <v>365</v>
      </c>
      <c r="F257" s="5"/>
      <c r="G257" s="13"/>
      <c r="H257" s="135"/>
      <c r="I257" s="33">
        <f t="shared" si="60"/>
        <v>0</v>
      </c>
      <c r="J257" s="54"/>
      <c r="K257" s="34">
        <f t="shared" si="61"/>
        <v>365</v>
      </c>
      <c r="L257" s="33">
        <f t="shared" si="62"/>
        <v>1</v>
      </c>
    </row>
    <row r="258" spans="1:12" x14ac:dyDescent="0.2">
      <c r="A258" s="109" t="s">
        <v>534</v>
      </c>
      <c r="B258" s="109" t="s">
        <v>617</v>
      </c>
      <c r="C258" s="109" t="s">
        <v>618</v>
      </c>
      <c r="D258" s="109"/>
      <c r="E258" s="109">
        <v>365</v>
      </c>
      <c r="F258" s="5"/>
      <c r="G258" s="13" t="s">
        <v>29</v>
      </c>
      <c r="H258" s="223">
        <v>12</v>
      </c>
      <c r="I258" s="33">
        <f t="shared" si="60"/>
        <v>3.287671232876712E-2</v>
      </c>
      <c r="J258" s="54"/>
      <c r="K258" s="34">
        <f t="shared" si="61"/>
        <v>353</v>
      </c>
      <c r="L258" s="33">
        <f t="shared" si="62"/>
        <v>0.9671232876712329</v>
      </c>
    </row>
    <row r="259" spans="1:12" x14ac:dyDescent="0.2">
      <c r="A259" s="220" t="s">
        <v>534</v>
      </c>
      <c r="B259" s="220" t="s">
        <v>684</v>
      </c>
      <c r="C259" s="220" t="s">
        <v>685</v>
      </c>
      <c r="D259" s="220"/>
      <c r="E259" s="220">
        <v>365</v>
      </c>
      <c r="F259" s="59"/>
      <c r="G259" s="46" t="s">
        <v>29</v>
      </c>
      <c r="H259" s="223">
        <v>12</v>
      </c>
      <c r="I259" s="33">
        <f t="shared" si="60"/>
        <v>3.287671232876712E-2</v>
      </c>
      <c r="J259" s="54"/>
      <c r="K259" s="34">
        <f t="shared" si="61"/>
        <v>353</v>
      </c>
      <c r="L259" s="33">
        <f t="shared" si="62"/>
        <v>0.9671232876712329</v>
      </c>
    </row>
    <row r="260" spans="1:12" x14ac:dyDescent="0.2">
      <c r="A260" s="109" t="s">
        <v>534</v>
      </c>
      <c r="B260" s="109" t="s">
        <v>619</v>
      </c>
      <c r="C260" s="109" t="s">
        <v>620</v>
      </c>
      <c r="D260" s="109"/>
      <c r="E260" s="109">
        <v>365</v>
      </c>
      <c r="F260" s="5"/>
      <c r="G260" s="13" t="s">
        <v>29</v>
      </c>
      <c r="H260" s="223">
        <v>2</v>
      </c>
      <c r="I260" s="33">
        <f t="shared" si="60"/>
        <v>5.4794520547945206E-3</v>
      </c>
      <c r="J260" s="54"/>
      <c r="K260" s="34">
        <f t="shared" si="61"/>
        <v>363</v>
      </c>
      <c r="L260" s="33">
        <f t="shared" si="62"/>
        <v>0.9945205479452055</v>
      </c>
    </row>
    <row r="261" spans="1:12" x14ac:dyDescent="0.2">
      <c r="A261" s="109" t="s">
        <v>534</v>
      </c>
      <c r="B261" s="109" t="s">
        <v>621</v>
      </c>
      <c r="C261" s="109" t="s">
        <v>622</v>
      </c>
      <c r="D261" s="109"/>
      <c r="E261" s="109">
        <v>365</v>
      </c>
      <c r="F261" s="5"/>
      <c r="G261" s="13"/>
      <c r="H261" s="138"/>
      <c r="I261" s="33">
        <f t="shared" si="60"/>
        <v>0</v>
      </c>
      <c r="J261" s="54"/>
      <c r="K261" s="34">
        <f t="shared" si="61"/>
        <v>365</v>
      </c>
      <c r="L261" s="33">
        <f t="shared" si="62"/>
        <v>1</v>
      </c>
    </row>
    <row r="262" spans="1:12" x14ac:dyDescent="0.2">
      <c r="A262" s="109" t="s">
        <v>534</v>
      </c>
      <c r="B262" s="109" t="s">
        <v>625</v>
      </c>
      <c r="C262" s="109" t="s">
        <v>626</v>
      </c>
      <c r="D262" s="109"/>
      <c r="E262" s="109">
        <v>365</v>
      </c>
      <c r="F262" s="5"/>
      <c r="G262" s="13"/>
      <c r="H262" s="135"/>
      <c r="I262" s="33">
        <f t="shared" si="60"/>
        <v>0</v>
      </c>
      <c r="J262" s="54"/>
      <c r="K262" s="34">
        <f t="shared" si="61"/>
        <v>365</v>
      </c>
      <c r="L262" s="33">
        <f t="shared" si="62"/>
        <v>1</v>
      </c>
    </row>
    <row r="263" spans="1:12" x14ac:dyDescent="0.2">
      <c r="A263" s="109" t="s">
        <v>534</v>
      </c>
      <c r="B263" s="109" t="s">
        <v>623</v>
      </c>
      <c r="C263" s="109" t="s">
        <v>624</v>
      </c>
      <c r="D263" s="109"/>
      <c r="E263" s="109">
        <v>365</v>
      </c>
      <c r="F263" s="5"/>
      <c r="G263" s="13"/>
      <c r="H263" s="135"/>
      <c r="I263" s="33">
        <f t="shared" si="60"/>
        <v>0</v>
      </c>
      <c r="J263" s="54"/>
      <c r="K263" s="34">
        <f t="shared" si="61"/>
        <v>365</v>
      </c>
      <c r="L263" s="33">
        <f t="shared" si="62"/>
        <v>1</v>
      </c>
    </row>
    <row r="264" spans="1:12" x14ac:dyDescent="0.2">
      <c r="A264" s="109" t="s">
        <v>534</v>
      </c>
      <c r="B264" s="109" t="s">
        <v>627</v>
      </c>
      <c r="C264" s="109" t="s">
        <v>628</v>
      </c>
      <c r="D264" s="109"/>
      <c r="E264" s="109">
        <v>365</v>
      </c>
      <c r="F264" s="5"/>
      <c r="G264" s="13"/>
      <c r="H264" s="135"/>
      <c r="I264" s="33">
        <f t="shared" si="60"/>
        <v>0</v>
      </c>
      <c r="J264" s="54"/>
      <c r="K264" s="34">
        <f t="shared" si="61"/>
        <v>365</v>
      </c>
      <c r="L264" s="33">
        <f t="shared" si="62"/>
        <v>1</v>
      </c>
    </row>
    <row r="265" spans="1:12" x14ac:dyDescent="0.2">
      <c r="A265" s="109" t="s">
        <v>534</v>
      </c>
      <c r="B265" s="109" t="s">
        <v>629</v>
      </c>
      <c r="C265" s="109" t="s">
        <v>630</v>
      </c>
      <c r="D265" s="109"/>
      <c r="E265" s="109">
        <v>365</v>
      </c>
      <c r="F265" s="5"/>
      <c r="G265" s="13"/>
      <c r="H265" s="135"/>
      <c r="I265" s="33">
        <f t="shared" si="60"/>
        <v>0</v>
      </c>
      <c r="J265" s="54"/>
      <c r="K265" s="34">
        <f t="shared" si="61"/>
        <v>365</v>
      </c>
      <c r="L265" s="33">
        <f t="shared" si="62"/>
        <v>1</v>
      </c>
    </row>
    <row r="266" spans="1:12" x14ac:dyDescent="0.2">
      <c r="A266" s="109" t="s">
        <v>534</v>
      </c>
      <c r="B266" s="109" t="s">
        <v>631</v>
      </c>
      <c r="C266" s="109" t="s">
        <v>632</v>
      </c>
      <c r="D266" s="109"/>
      <c r="E266" s="109">
        <v>365</v>
      </c>
      <c r="F266" s="5"/>
      <c r="G266" s="13"/>
      <c r="H266" s="135"/>
      <c r="I266" s="33">
        <f t="shared" si="60"/>
        <v>0</v>
      </c>
      <c r="J266" s="54"/>
      <c r="K266" s="34">
        <f t="shared" si="61"/>
        <v>365</v>
      </c>
      <c r="L266" s="33">
        <f t="shared" si="62"/>
        <v>1</v>
      </c>
    </row>
    <row r="267" spans="1:12" x14ac:dyDescent="0.2">
      <c r="A267" s="109" t="s">
        <v>534</v>
      </c>
      <c r="B267" s="109" t="s">
        <v>633</v>
      </c>
      <c r="C267" s="109" t="s">
        <v>634</v>
      </c>
      <c r="D267" s="109"/>
      <c r="E267" s="109">
        <v>365</v>
      </c>
      <c r="F267" s="5"/>
      <c r="G267" s="13" t="s">
        <v>29</v>
      </c>
      <c r="H267" s="223">
        <v>5</v>
      </c>
      <c r="I267" s="33">
        <f t="shared" si="60"/>
        <v>1.3698630136986301E-2</v>
      </c>
      <c r="J267" s="54"/>
      <c r="K267" s="34">
        <f t="shared" si="61"/>
        <v>360</v>
      </c>
      <c r="L267" s="33">
        <f t="shared" si="62"/>
        <v>0.98630136986301364</v>
      </c>
    </row>
    <row r="268" spans="1:12" x14ac:dyDescent="0.2">
      <c r="A268" s="109" t="s">
        <v>534</v>
      </c>
      <c r="B268" s="109" t="s">
        <v>635</v>
      </c>
      <c r="C268" s="109" t="s">
        <v>636</v>
      </c>
      <c r="D268" s="109"/>
      <c r="E268" s="109">
        <v>365</v>
      </c>
      <c r="F268" s="5"/>
      <c r="G268" s="13" t="s">
        <v>29</v>
      </c>
      <c r="H268" s="223">
        <v>4</v>
      </c>
      <c r="I268" s="33">
        <f t="shared" si="60"/>
        <v>1.0958904109589041E-2</v>
      </c>
      <c r="J268" s="54"/>
      <c r="K268" s="34">
        <f t="shared" si="61"/>
        <v>361</v>
      </c>
      <c r="L268" s="33">
        <f t="shared" si="62"/>
        <v>0.989041095890411</v>
      </c>
    </row>
    <row r="269" spans="1:12" x14ac:dyDescent="0.2">
      <c r="A269" s="109" t="s">
        <v>534</v>
      </c>
      <c r="B269" s="109" t="s">
        <v>637</v>
      </c>
      <c r="C269" s="109" t="s">
        <v>638</v>
      </c>
      <c r="D269" s="109"/>
      <c r="E269" s="109">
        <v>365</v>
      </c>
      <c r="F269" s="5"/>
      <c r="G269" s="13"/>
      <c r="H269" s="135"/>
      <c r="I269" s="33">
        <f t="shared" si="60"/>
        <v>0</v>
      </c>
      <c r="J269" s="54"/>
      <c r="K269" s="34">
        <f t="shared" si="61"/>
        <v>365</v>
      </c>
      <c r="L269" s="33">
        <f t="shared" si="62"/>
        <v>1</v>
      </c>
    </row>
    <row r="270" spans="1:12" x14ac:dyDescent="0.2">
      <c r="A270" s="109" t="s">
        <v>534</v>
      </c>
      <c r="B270" s="109" t="s">
        <v>639</v>
      </c>
      <c r="C270" s="109" t="s">
        <v>640</v>
      </c>
      <c r="D270" s="109"/>
      <c r="E270" s="109">
        <v>365</v>
      </c>
      <c r="F270" s="5"/>
      <c r="G270" s="13" t="s">
        <v>29</v>
      </c>
      <c r="H270" s="223">
        <v>1</v>
      </c>
      <c r="I270" s="33">
        <f t="shared" si="60"/>
        <v>2.7397260273972603E-3</v>
      </c>
      <c r="J270" s="54"/>
      <c r="K270" s="34">
        <f t="shared" si="61"/>
        <v>364</v>
      </c>
      <c r="L270" s="33">
        <f t="shared" si="62"/>
        <v>0.99726027397260275</v>
      </c>
    </row>
    <row r="271" spans="1:12" x14ac:dyDescent="0.2">
      <c r="A271" s="109" t="s">
        <v>534</v>
      </c>
      <c r="B271" s="109" t="s">
        <v>641</v>
      </c>
      <c r="C271" s="109" t="s">
        <v>642</v>
      </c>
      <c r="D271" s="109"/>
      <c r="E271" s="109">
        <v>365</v>
      </c>
      <c r="F271" s="5"/>
      <c r="G271" s="13" t="s">
        <v>29</v>
      </c>
      <c r="H271" s="223">
        <v>1</v>
      </c>
      <c r="I271" s="33">
        <f t="shared" si="60"/>
        <v>2.7397260273972603E-3</v>
      </c>
      <c r="J271" s="54"/>
      <c r="K271" s="34">
        <f t="shared" si="61"/>
        <v>364</v>
      </c>
      <c r="L271" s="33">
        <f t="shared" si="62"/>
        <v>0.99726027397260275</v>
      </c>
    </row>
    <row r="272" spans="1:12" x14ac:dyDescent="0.2">
      <c r="A272" s="109" t="s">
        <v>534</v>
      </c>
      <c r="B272" s="109" t="s">
        <v>643</v>
      </c>
      <c r="C272" s="109" t="s">
        <v>644</v>
      </c>
      <c r="D272" s="109"/>
      <c r="E272" s="109">
        <v>365</v>
      </c>
      <c r="F272" s="5"/>
      <c r="G272" s="13"/>
      <c r="H272" s="135"/>
      <c r="I272" s="33">
        <f t="shared" si="60"/>
        <v>0</v>
      </c>
      <c r="J272" s="54"/>
      <c r="K272" s="34">
        <f t="shared" si="61"/>
        <v>365</v>
      </c>
      <c r="L272" s="33">
        <f t="shared" si="62"/>
        <v>1</v>
      </c>
    </row>
    <row r="273" spans="1:12" x14ac:dyDescent="0.2">
      <c r="A273" s="109" t="s">
        <v>534</v>
      </c>
      <c r="B273" s="109" t="s">
        <v>645</v>
      </c>
      <c r="C273" s="109" t="s">
        <v>646</v>
      </c>
      <c r="D273" s="109"/>
      <c r="E273" s="109">
        <v>365</v>
      </c>
      <c r="F273" s="5"/>
      <c r="G273" s="13" t="s">
        <v>29</v>
      </c>
      <c r="H273" s="223">
        <v>6</v>
      </c>
      <c r="I273" s="33">
        <f t="shared" si="60"/>
        <v>1.643835616438356E-2</v>
      </c>
      <c r="J273" s="54"/>
      <c r="K273" s="34">
        <f t="shared" si="61"/>
        <v>359</v>
      </c>
      <c r="L273" s="33">
        <f t="shared" si="62"/>
        <v>0.98356164383561639</v>
      </c>
    </row>
    <row r="274" spans="1:12" x14ac:dyDescent="0.2">
      <c r="A274" s="109" t="s">
        <v>534</v>
      </c>
      <c r="B274" s="109" t="s">
        <v>647</v>
      </c>
      <c r="C274" s="109" t="s">
        <v>648</v>
      </c>
      <c r="D274" s="109"/>
      <c r="E274" s="109">
        <v>365</v>
      </c>
      <c r="F274" s="5"/>
      <c r="G274" s="13"/>
      <c r="H274" s="135"/>
      <c r="I274" s="33">
        <f t="shared" si="60"/>
        <v>0</v>
      </c>
      <c r="J274" s="54"/>
      <c r="K274" s="34">
        <f t="shared" si="61"/>
        <v>365</v>
      </c>
      <c r="L274" s="33">
        <f t="shared" si="62"/>
        <v>1</v>
      </c>
    </row>
    <row r="275" spans="1:12" x14ac:dyDescent="0.2">
      <c r="A275" s="109" t="s">
        <v>534</v>
      </c>
      <c r="B275" s="109" t="s">
        <v>649</v>
      </c>
      <c r="C275" s="109" t="s">
        <v>384</v>
      </c>
      <c r="D275" s="109"/>
      <c r="E275" s="109">
        <v>365</v>
      </c>
      <c r="F275" s="5"/>
      <c r="G275" s="13"/>
      <c r="H275" s="138"/>
      <c r="I275" s="33">
        <f t="shared" si="60"/>
        <v>0</v>
      </c>
      <c r="J275" s="54"/>
      <c r="K275" s="34">
        <f t="shared" si="61"/>
        <v>365</v>
      </c>
      <c r="L275" s="33">
        <f t="shared" si="62"/>
        <v>1</v>
      </c>
    </row>
    <row r="276" spans="1:12" x14ac:dyDescent="0.2">
      <c r="A276" s="109" t="s">
        <v>534</v>
      </c>
      <c r="B276" s="109" t="s">
        <v>650</v>
      </c>
      <c r="C276" s="109" t="s">
        <v>651</v>
      </c>
      <c r="D276" s="109"/>
      <c r="E276" s="109">
        <v>365</v>
      </c>
      <c r="F276" s="5"/>
      <c r="G276" s="13" t="s">
        <v>29</v>
      </c>
      <c r="H276" s="223">
        <v>5</v>
      </c>
      <c r="I276" s="33">
        <f t="shared" si="60"/>
        <v>1.3698630136986301E-2</v>
      </c>
      <c r="J276" s="54"/>
      <c r="K276" s="34">
        <f t="shared" si="61"/>
        <v>360</v>
      </c>
      <c r="L276" s="33">
        <f t="shared" si="62"/>
        <v>0.98630136986301364</v>
      </c>
    </row>
    <row r="277" spans="1:12" x14ac:dyDescent="0.2">
      <c r="A277" s="109" t="s">
        <v>534</v>
      </c>
      <c r="B277" s="109" t="s">
        <v>652</v>
      </c>
      <c r="C277" s="109" t="s">
        <v>653</v>
      </c>
      <c r="D277" s="109"/>
      <c r="E277" s="109">
        <v>365</v>
      </c>
      <c r="F277" s="5"/>
      <c r="G277" s="13"/>
      <c r="H277" s="135"/>
      <c r="I277" s="33">
        <f t="shared" si="60"/>
        <v>0</v>
      </c>
      <c r="J277" s="54"/>
      <c r="K277" s="34">
        <f t="shared" si="61"/>
        <v>365</v>
      </c>
      <c r="L277" s="33">
        <f t="shared" si="62"/>
        <v>1</v>
      </c>
    </row>
    <row r="278" spans="1:12" x14ac:dyDescent="0.2">
      <c r="A278" s="109" t="s">
        <v>534</v>
      </c>
      <c r="B278" s="109" t="s">
        <v>654</v>
      </c>
      <c r="C278" s="109" t="s">
        <v>655</v>
      </c>
      <c r="D278" s="109"/>
      <c r="E278" s="109">
        <v>365</v>
      </c>
      <c r="F278" s="5"/>
      <c r="G278" s="13" t="s">
        <v>29</v>
      </c>
      <c r="H278" s="223">
        <v>2</v>
      </c>
      <c r="I278" s="33">
        <f t="shared" si="60"/>
        <v>5.4794520547945206E-3</v>
      </c>
      <c r="J278" s="54"/>
      <c r="K278" s="34">
        <f t="shared" si="61"/>
        <v>363</v>
      </c>
      <c r="L278" s="33">
        <f t="shared" si="62"/>
        <v>0.9945205479452055</v>
      </c>
    </row>
    <row r="279" spans="1:12" x14ac:dyDescent="0.2">
      <c r="A279" s="109" t="s">
        <v>534</v>
      </c>
      <c r="B279" s="109" t="s">
        <v>656</v>
      </c>
      <c r="C279" s="109" t="s">
        <v>657</v>
      </c>
      <c r="D279" s="109"/>
      <c r="E279" s="109">
        <v>365</v>
      </c>
      <c r="F279" s="5"/>
      <c r="G279" s="13"/>
      <c r="H279" s="135"/>
      <c r="I279" s="33">
        <f t="shared" si="60"/>
        <v>0</v>
      </c>
      <c r="J279" s="54"/>
      <c r="K279" s="34">
        <f t="shared" si="61"/>
        <v>365</v>
      </c>
      <c r="L279" s="33">
        <f t="shared" si="62"/>
        <v>1</v>
      </c>
    </row>
    <row r="280" spans="1:12" x14ac:dyDescent="0.2">
      <c r="A280" s="109" t="s">
        <v>534</v>
      </c>
      <c r="B280" s="109" t="s">
        <v>658</v>
      </c>
      <c r="C280" s="109" t="s">
        <v>659</v>
      </c>
      <c r="D280" s="109"/>
      <c r="E280" s="109">
        <v>365</v>
      </c>
      <c r="F280" s="5"/>
      <c r="G280" s="13" t="s">
        <v>29</v>
      </c>
      <c r="H280" s="223">
        <v>1</v>
      </c>
      <c r="I280" s="33">
        <f t="shared" si="60"/>
        <v>2.7397260273972603E-3</v>
      </c>
      <c r="J280" s="54"/>
      <c r="K280" s="34">
        <f t="shared" si="61"/>
        <v>364</v>
      </c>
      <c r="L280" s="33">
        <f t="shared" si="62"/>
        <v>0.99726027397260275</v>
      </c>
    </row>
    <row r="281" spans="1:12" x14ac:dyDescent="0.2">
      <c r="A281" s="109" t="s">
        <v>534</v>
      </c>
      <c r="B281" s="109" t="s">
        <v>660</v>
      </c>
      <c r="C281" s="109" t="s">
        <v>661</v>
      </c>
      <c r="D281" s="109"/>
      <c r="E281" s="109">
        <v>365</v>
      </c>
      <c r="F281" s="5"/>
      <c r="G281" s="13"/>
      <c r="H281" s="135"/>
      <c r="I281" s="33">
        <f t="shared" ref="I281:I293" si="63">H281/E281</f>
        <v>0</v>
      </c>
      <c r="J281" s="54"/>
      <c r="K281" s="34">
        <f t="shared" ref="K281:K293" si="64">E281-H281</f>
        <v>365</v>
      </c>
      <c r="L281" s="33">
        <f t="shared" ref="L281:L293" si="65">K281/E281</f>
        <v>1</v>
      </c>
    </row>
    <row r="282" spans="1:12" x14ac:dyDescent="0.2">
      <c r="A282" s="109" t="s">
        <v>534</v>
      </c>
      <c r="B282" s="109" t="s">
        <v>662</v>
      </c>
      <c r="C282" s="109" t="s">
        <v>663</v>
      </c>
      <c r="D282" s="109"/>
      <c r="E282" s="109">
        <v>365</v>
      </c>
      <c r="F282" s="5"/>
      <c r="G282" s="13"/>
      <c r="H282" s="135"/>
      <c r="I282" s="33">
        <f t="shared" si="63"/>
        <v>0</v>
      </c>
      <c r="J282" s="54"/>
      <c r="K282" s="34">
        <f t="shared" si="64"/>
        <v>365</v>
      </c>
      <c r="L282" s="33">
        <f t="shared" si="65"/>
        <v>1</v>
      </c>
    </row>
    <row r="283" spans="1:12" x14ac:dyDescent="0.2">
      <c r="A283" s="109" t="s">
        <v>534</v>
      </c>
      <c r="B283" s="109" t="s">
        <v>664</v>
      </c>
      <c r="C283" s="109" t="s">
        <v>665</v>
      </c>
      <c r="D283" s="109"/>
      <c r="E283" s="109">
        <v>365</v>
      </c>
      <c r="F283" s="5"/>
      <c r="G283" s="13"/>
      <c r="H283" s="135"/>
      <c r="I283" s="33">
        <f t="shared" si="63"/>
        <v>0</v>
      </c>
      <c r="J283" s="54"/>
      <c r="K283" s="34">
        <f t="shared" si="64"/>
        <v>365</v>
      </c>
      <c r="L283" s="33">
        <f t="shared" si="65"/>
        <v>1</v>
      </c>
    </row>
    <row r="284" spans="1:12" x14ac:dyDescent="0.2">
      <c r="A284" s="109" t="s">
        <v>534</v>
      </c>
      <c r="B284" s="109" t="s">
        <v>666</v>
      </c>
      <c r="C284" s="109" t="s">
        <v>667</v>
      </c>
      <c r="D284" s="109"/>
      <c r="E284" s="109">
        <v>365</v>
      </c>
      <c r="F284" s="5"/>
      <c r="G284" s="13"/>
      <c r="H284" s="135"/>
      <c r="I284" s="33">
        <f t="shared" si="63"/>
        <v>0</v>
      </c>
      <c r="J284" s="54"/>
      <c r="K284" s="34">
        <f t="shared" si="64"/>
        <v>365</v>
      </c>
      <c r="L284" s="33">
        <f t="shared" si="65"/>
        <v>1</v>
      </c>
    </row>
    <row r="285" spans="1:12" x14ac:dyDescent="0.2">
      <c r="A285" s="109" t="s">
        <v>534</v>
      </c>
      <c r="B285" s="109" t="s">
        <v>668</v>
      </c>
      <c r="C285" s="109" t="s">
        <v>669</v>
      </c>
      <c r="D285" s="109"/>
      <c r="E285" s="109">
        <v>365</v>
      </c>
      <c r="F285" s="5"/>
      <c r="G285" s="13"/>
      <c r="H285" s="138"/>
      <c r="I285" s="33">
        <f t="shared" si="63"/>
        <v>0</v>
      </c>
      <c r="J285" s="54"/>
      <c r="K285" s="34">
        <f t="shared" si="64"/>
        <v>365</v>
      </c>
      <c r="L285" s="33">
        <f t="shared" si="65"/>
        <v>1</v>
      </c>
    </row>
    <row r="286" spans="1:12" x14ac:dyDescent="0.2">
      <c r="A286" s="109" t="s">
        <v>534</v>
      </c>
      <c r="B286" s="109" t="s">
        <v>670</v>
      </c>
      <c r="C286" s="109" t="s">
        <v>671</v>
      </c>
      <c r="D286" s="109"/>
      <c r="E286" s="109">
        <v>365</v>
      </c>
      <c r="F286" s="5"/>
      <c r="G286" s="13" t="s">
        <v>29</v>
      </c>
      <c r="H286" s="48">
        <v>213</v>
      </c>
      <c r="I286" s="33">
        <f t="shared" si="63"/>
        <v>0.58356164383561648</v>
      </c>
      <c r="J286" s="54"/>
      <c r="K286" s="34">
        <f t="shared" si="64"/>
        <v>152</v>
      </c>
      <c r="L286" s="33">
        <f t="shared" si="65"/>
        <v>0.41643835616438357</v>
      </c>
    </row>
    <row r="287" spans="1:12" x14ac:dyDescent="0.2">
      <c r="A287" s="109" t="s">
        <v>534</v>
      </c>
      <c r="B287" s="109" t="s">
        <v>672</v>
      </c>
      <c r="C287" s="109" t="s">
        <v>673</v>
      </c>
      <c r="D287" s="109"/>
      <c r="E287" s="109">
        <v>365</v>
      </c>
      <c r="F287" s="5"/>
      <c r="G287" s="13"/>
      <c r="H287" s="138"/>
      <c r="I287" s="33">
        <f t="shared" si="63"/>
        <v>0</v>
      </c>
      <c r="J287" s="54"/>
      <c r="K287" s="34">
        <f t="shared" si="64"/>
        <v>365</v>
      </c>
      <c r="L287" s="33">
        <f t="shared" si="65"/>
        <v>1</v>
      </c>
    </row>
    <row r="288" spans="1:12" x14ac:dyDescent="0.2">
      <c r="A288" s="109" t="s">
        <v>534</v>
      </c>
      <c r="B288" s="109" t="s">
        <v>674</v>
      </c>
      <c r="C288" s="109" t="s">
        <v>675</v>
      </c>
      <c r="D288" s="109"/>
      <c r="E288" s="109">
        <v>365</v>
      </c>
      <c r="F288" s="5"/>
      <c r="G288" s="13" t="s">
        <v>29</v>
      </c>
      <c r="H288" s="222">
        <v>5</v>
      </c>
      <c r="I288" s="33">
        <f t="shared" si="63"/>
        <v>1.3698630136986301E-2</v>
      </c>
      <c r="J288" s="54"/>
      <c r="K288" s="34">
        <f t="shared" si="64"/>
        <v>360</v>
      </c>
      <c r="L288" s="33">
        <f t="shared" si="65"/>
        <v>0.98630136986301364</v>
      </c>
    </row>
    <row r="289" spans="1:12" x14ac:dyDescent="0.2">
      <c r="A289" s="220" t="s">
        <v>534</v>
      </c>
      <c r="B289" s="220" t="s">
        <v>676</v>
      </c>
      <c r="C289" s="220" t="s">
        <v>677</v>
      </c>
      <c r="D289" s="220"/>
      <c r="E289" s="220">
        <v>365</v>
      </c>
      <c r="F289" s="59"/>
      <c r="G289" s="46"/>
      <c r="H289" s="48"/>
      <c r="I289" s="33">
        <f t="shared" si="63"/>
        <v>0</v>
      </c>
      <c r="J289" s="54"/>
      <c r="K289" s="34">
        <f t="shared" si="64"/>
        <v>365</v>
      </c>
      <c r="L289" s="33">
        <f t="shared" si="65"/>
        <v>1</v>
      </c>
    </row>
    <row r="290" spans="1:12" x14ac:dyDescent="0.2">
      <c r="A290" s="220" t="s">
        <v>534</v>
      </c>
      <c r="B290" s="220" t="s">
        <v>678</v>
      </c>
      <c r="C290" s="220" t="s">
        <v>679</v>
      </c>
      <c r="D290" s="220"/>
      <c r="E290" s="220">
        <v>365</v>
      </c>
      <c r="F290" s="59"/>
      <c r="G290" s="46"/>
      <c r="H290" s="48"/>
      <c r="I290" s="33">
        <f t="shared" si="63"/>
        <v>0</v>
      </c>
      <c r="J290" s="54"/>
      <c r="K290" s="34">
        <f t="shared" si="64"/>
        <v>365</v>
      </c>
      <c r="L290" s="33">
        <f t="shared" si="65"/>
        <v>1</v>
      </c>
    </row>
    <row r="291" spans="1:12" x14ac:dyDescent="0.2">
      <c r="A291" s="220" t="s">
        <v>534</v>
      </c>
      <c r="B291" s="220" t="s">
        <v>680</v>
      </c>
      <c r="C291" s="220" t="s">
        <v>681</v>
      </c>
      <c r="D291" s="220"/>
      <c r="E291" s="220">
        <v>365</v>
      </c>
      <c r="F291" s="59"/>
      <c r="G291" s="46"/>
      <c r="H291" s="48"/>
      <c r="I291" s="33">
        <f t="shared" si="63"/>
        <v>0</v>
      </c>
      <c r="J291" s="54"/>
      <c r="K291" s="34">
        <f t="shared" si="64"/>
        <v>365</v>
      </c>
      <c r="L291" s="33">
        <f t="shared" si="65"/>
        <v>1</v>
      </c>
    </row>
    <row r="292" spans="1:12" x14ac:dyDescent="0.2">
      <c r="A292" s="110" t="s">
        <v>534</v>
      </c>
      <c r="B292" s="110" t="s">
        <v>682</v>
      </c>
      <c r="C292" s="110" t="s">
        <v>683</v>
      </c>
      <c r="D292" s="110"/>
      <c r="E292" s="110">
        <v>365</v>
      </c>
      <c r="F292" s="55"/>
      <c r="G292" s="57"/>
      <c r="H292" s="58"/>
      <c r="I292" s="36">
        <f t="shared" si="63"/>
        <v>0</v>
      </c>
      <c r="J292" s="56"/>
      <c r="K292" s="37">
        <f t="shared" si="64"/>
        <v>365</v>
      </c>
      <c r="L292" s="36">
        <f t="shared" si="65"/>
        <v>1</v>
      </c>
    </row>
    <row r="293" spans="1:12" x14ac:dyDescent="0.2">
      <c r="A293" s="27"/>
      <c r="B293" s="28">
        <f>COUNTA(B217:B292)</f>
        <v>76</v>
      </c>
      <c r="C293" s="27"/>
      <c r="E293" s="31">
        <f>SUM(E217:E292)</f>
        <v>27740</v>
      </c>
      <c r="F293" s="38"/>
      <c r="G293" s="28">
        <f>COUNTA(G217:G292)</f>
        <v>25</v>
      </c>
      <c r="H293" s="31">
        <f>SUM(H217:H292)</f>
        <v>446</v>
      </c>
      <c r="I293" s="39">
        <f t="shared" si="63"/>
        <v>1.6077865897620763E-2</v>
      </c>
      <c r="J293" s="114"/>
      <c r="K293" s="45">
        <f t="shared" si="64"/>
        <v>27294</v>
      </c>
      <c r="L293" s="39">
        <f t="shared" si="65"/>
        <v>0.98392213410237928</v>
      </c>
    </row>
    <row r="294" spans="1:12" ht="8.25" customHeight="1" x14ac:dyDescent="0.2">
      <c r="A294" s="27"/>
      <c r="B294" s="28"/>
      <c r="C294" s="27"/>
      <c r="E294" s="31"/>
      <c r="F294" s="38"/>
      <c r="G294" s="28"/>
      <c r="H294" s="31"/>
      <c r="I294" s="39"/>
      <c r="J294" s="114"/>
      <c r="K294" s="45"/>
      <c r="L294" s="39"/>
    </row>
    <row r="295" spans="1:12" x14ac:dyDescent="0.2">
      <c r="A295" s="109" t="s">
        <v>686</v>
      </c>
      <c r="B295" s="109" t="s">
        <v>687</v>
      </c>
      <c r="C295" s="109" t="s">
        <v>688</v>
      </c>
      <c r="D295" s="109"/>
      <c r="E295" s="109">
        <v>365</v>
      </c>
      <c r="F295" s="5"/>
      <c r="G295" s="13" t="s">
        <v>29</v>
      </c>
      <c r="H295" s="138">
        <v>3</v>
      </c>
      <c r="I295" s="33">
        <f t="shared" ref="I295" si="66">H295/E295</f>
        <v>8.21917808219178E-3</v>
      </c>
      <c r="J295" s="54"/>
      <c r="K295" s="34">
        <f t="shared" ref="K295" si="67">E295-H295</f>
        <v>362</v>
      </c>
      <c r="L295" s="33">
        <f t="shared" ref="L295" si="68">K295/E295</f>
        <v>0.99178082191780825</v>
      </c>
    </row>
    <row r="296" spans="1:12" x14ac:dyDescent="0.2">
      <c r="A296" s="109" t="s">
        <v>686</v>
      </c>
      <c r="B296" s="109" t="s">
        <v>689</v>
      </c>
      <c r="C296" s="109" t="s">
        <v>184</v>
      </c>
      <c r="D296" s="109"/>
      <c r="E296" s="109">
        <v>365</v>
      </c>
      <c r="F296" s="5"/>
      <c r="G296" s="13"/>
      <c r="H296" s="138"/>
      <c r="I296" s="33">
        <f t="shared" ref="I296:I301" si="69">H296/E296</f>
        <v>0</v>
      </c>
      <c r="J296" s="54"/>
      <c r="K296" s="34">
        <f t="shared" ref="K296:K301" si="70">E296-H296</f>
        <v>365</v>
      </c>
      <c r="L296" s="33">
        <f t="shared" ref="L296:L301" si="71">K296/E296</f>
        <v>1</v>
      </c>
    </row>
    <row r="297" spans="1:12" x14ac:dyDescent="0.2">
      <c r="A297" s="109" t="s">
        <v>686</v>
      </c>
      <c r="B297" s="109" t="s">
        <v>690</v>
      </c>
      <c r="C297" s="109" t="s">
        <v>691</v>
      </c>
      <c r="D297" s="109"/>
      <c r="E297" s="109">
        <v>365</v>
      </c>
      <c r="F297" s="5"/>
      <c r="G297" s="13" t="s">
        <v>29</v>
      </c>
      <c r="H297" s="218">
        <v>31</v>
      </c>
      <c r="I297" s="33">
        <f t="shared" si="69"/>
        <v>8.4931506849315067E-2</v>
      </c>
      <c r="J297" s="54"/>
      <c r="K297" s="34">
        <f t="shared" si="70"/>
        <v>334</v>
      </c>
      <c r="L297" s="33">
        <f t="shared" si="71"/>
        <v>0.91506849315068495</v>
      </c>
    </row>
    <row r="298" spans="1:12" x14ac:dyDescent="0.2">
      <c r="A298" s="109" t="s">
        <v>686</v>
      </c>
      <c r="B298" s="109" t="s">
        <v>692</v>
      </c>
      <c r="C298" s="109" t="s">
        <v>693</v>
      </c>
      <c r="D298" s="109"/>
      <c r="E298" s="109">
        <v>365</v>
      </c>
      <c r="F298" s="5"/>
      <c r="G298" s="13" t="s">
        <v>29</v>
      </c>
      <c r="H298" s="218">
        <v>2</v>
      </c>
      <c r="I298" s="33">
        <f t="shared" si="69"/>
        <v>5.4794520547945206E-3</v>
      </c>
      <c r="J298" s="54"/>
      <c r="K298" s="34">
        <f t="shared" si="70"/>
        <v>363</v>
      </c>
      <c r="L298" s="33">
        <f t="shared" si="71"/>
        <v>0.9945205479452055</v>
      </c>
    </row>
    <row r="299" spans="1:12" x14ac:dyDescent="0.2">
      <c r="A299" s="109" t="s">
        <v>686</v>
      </c>
      <c r="B299" s="109" t="s">
        <v>694</v>
      </c>
      <c r="C299" s="109" t="s">
        <v>695</v>
      </c>
      <c r="D299" s="109"/>
      <c r="E299" s="109">
        <v>365</v>
      </c>
      <c r="F299" s="5"/>
      <c r="G299" s="13" t="s">
        <v>29</v>
      </c>
      <c r="H299" s="218">
        <v>8</v>
      </c>
      <c r="I299" s="33">
        <f t="shared" si="69"/>
        <v>2.1917808219178082E-2</v>
      </c>
      <c r="J299" s="54"/>
      <c r="K299" s="34">
        <f t="shared" si="70"/>
        <v>357</v>
      </c>
      <c r="L299" s="33">
        <f t="shared" si="71"/>
        <v>0.9780821917808219</v>
      </c>
    </row>
    <row r="300" spans="1:12" x14ac:dyDescent="0.2">
      <c r="A300" s="109" t="s">
        <v>686</v>
      </c>
      <c r="B300" s="109" t="s">
        <v>696</v>
      </c>
      <c r="C300" s="109" t="s">
        <v>697</v>
      </c>
      <c r="D300" s="109"/>
      <c r="E300" s="109">
        <v>365</v>
      </c>
      <c r="F300" s="5"/>
      <c r="G300" s="13"/>
      <c r="H300" s="138"/>
      <c r="I300" s="33">
        <f t="shared" si="69"/>
        <v>0</v>
      </c>
      <c r="J300" s="54"/>
      <c r="K300" s="34">
        <f t="shared" si="70"/>
        <v>365</v>
      </c>
      <c r="L300" s="33">
        <f t="shared" si="71"/>
        <v>1</v>
      </c>
    </row>
    <row r="301" spans="1:12" x14ac:dyDescent="0.2">
      <c r="A301" s="110" t="s">
        <v>686</v>
      </c>
      <c r="B301" s="110" t="s">
        <v>698</v>
      </c>
      <c r="C301" s="110" t="s">
        <v>620</v>
      </c>
      <c r="D301" s="110"/>
      <c r="E301" s="110">
        <v>365</v>
      </c>
      <c r="F301" s="55"/>
      <c r="G301" s="57" t="s">
        <v>29</v>
      </c>
      <c r="H301" s="58">
        <v>6</v>
      </c>
      <c r="I301" s="36">
        <f t="shared" si="69"/>
        <v>1.643835616438356E-2</v>
      </c>
      <c r="J301" s="56"/>
      <c r="K301" s="37">
        <f t="shared" si="70"/>
        <v>359</v>
      </c>
      <c r="L301" s="36">
        <f t="shared" si="71"/>
        <v>0.98356164383561639</v>
      </c>
    </row>
    <row r="302" spans="1:12" x14ac:dyDescent="0.2">
      <c r="A302" s="27"/>
      <c r="B302" s="28">
        <f>COUNTA(B295:B301)</f>
        <v>7</v>
      </c>
      <c r="C302" s="27"/>
      <c r="E302" s="31">
        <f>SUM(E295:E301)</f>
        <v>2555</v>
      </c>
      <c r="F302" s="38"/>
      <c r="G302" s="28">
        <f>COUNTA(G295:G301)</f>
        <v>5</v>
      </c>
      <c r="H302" s="31">
        <f>SUM(H295:H301)</f>
        <v>50</v>
      </c>
      <c r="I302" s="39">
        <f>H302/E302</f>
        <v>1.9569471624266144E-2</v>
      </c>
      <c r="J302" s="114"/>
      <c r="K302" s="45">
        <f>E302-H302</f>
        <v>2505</v>
      </c>
      <c r="L302" s="39">
        <f>K302/E302</f>
        <v>0.98043052837573386</v>
      </c>
    </row>
    <row r="303" spans="1:12" ht="8.25" customHeight="1" x14ac:dyDescent="0.2">
      <c r="A303" s="27"/>
      <c r="B303" s="28"/>
      <c r="C303" s="27"/>
      <c r="E303" s="31"/>
      <c r="F303" s="38"/>
      <c r="G303" s="28"/>
      <c r="H303" s="31"/>
      <c r="I303" s="39"/>
      <c r="J303" s="114"/>
      <c r="K303" s="45"/>
      <c r="L303" s="39"/>
    </row>
    <row r="304" spans="1:12" x14ac:dyDescent="0.2">
      <c r="A304" s="109" t="s">
        <v>699</v>
      </c>
      <c r="B304" s="109" t="s">
        <v>700</v>
      </c>
      <c r="C304" s="109" t="s">
        <v>701</v>
      </c>
      <c r="D304" s="109"/>
      <c r="E304" s="109">
        <v>365</v>
      </c>
      <c r="F304" s="5"/>
      <c r="G304" s="13" t="s">
        <v>29</v>
      </c>
      <c r="H304" s="218">
        <v>1</v>
      </c>
      <c r="I304" s="33">
        <f t="shared" ref="I304" si="72">H304/E304</f>
        <v>2.7397260273972603E-3</v>
      </c>
      <c r="J304" s="54"/>
      <c r="K304" s="34">
        <f t="shared" ref="K304" si="73">E304-H304</f>
        <v>364</v>
      </c>
      <c r="L304" s="33">
        <f t="shared" ref="L304" si="74">K304/E304</f>
        <v>0.99726027397260275</v>
      </c>
    </row>
    <row r="305" spans="1:12" x14ac:dyDescent="0.2">
      <c r="A305" s="109" t="s">
        <v>699</v>
      </c>
      <c r="B305" s="109" t="s">
        <v>702</v>
      </c>
      <c r="C305" s="109" t="s">
        <v>703</v>
      </c>
      <c r="D305" s="109"/>
      <c r="E305" s="109">
        <v>365</v>
      </c>
      <c r="F305" s="5"/>
      <c r="G305" s="13" t="s">
        <v>29</v>
      </c>
      <c r="H305" s="218">
        <v>1</v>
      </c>
      <c r="I305" s="33">
        <f t="shared" ref="I305:I320" si="75">H305/E305</f>
        <v>2.7397260273972603E-3</v>
      </c>
      <c r="J305" s="54"/>
      <c r="K305" s="34">
        <f t="shared" ref="K305:K320" si="76">E305-H305</f>
        <v>364</v>
      </c>
      <c r="L305" s="33">
        <f t="shared" ref="L305:L320" si="77">K305/E305</f>
        <v>0.99726027397260275</v>
      </c>
    </row>
    <row r="306" spans="1:12" x14ac:dyDescent="0.2">
      <c r="A306" s="109" t="s">
        <v>699</v>
      </c>
      <c r="B306" s="109" t="s">
        <v>704</v>
      </c>
      <c r="C306" s="109" t="s">
        <v>705</v>
      </c>
      <c r="D306" s="109"/>
      <c r="E306" s="109">
        <v>365</v>
      </c>
      <c r="F306" s="5"/>
      <c r="G306" s="32"/>
      <c r="H306" s="32"/>
      <c r="I306" s="33">
        <f t="shared" si="75"/>
        <v>0</v>
      </c>
      <c r="J306" s="54"/>
      <c r="K306" s="34">
        <f t="shared" si="76"/>
        <v>365</v>
      </c>
      <c r="L306" s="33">
        <f t="shared" si="77"/>
        <v>1</v>
      </c>
    </row>
    <row r="307" spans="1:12" x14ac:dyDescent="0.2">
      <c r="A307" s="109" t="s">
        <v>699</v>
      </c>
      <c r="B307" s="109" t="s">
        <v>706</v>
      </c>
      <c r="C307" s="109" t="s">
        <v>707</v>
      </c>
      <c r="D307" s="109"/>
      <c r="E307" s="109">
        <v>365</v>
      </c>
      <c r="F307" s="5"/>
      <c r="G307" s="32"/>
      <c r="H307" s="32"/>
      <c r="I307" s="33">
        <f t="shared" si="75"/>
        <v>0</v>
      </c>
      <c r="J307" s="54"/>
      <c r="K307" s="34">
        <f t="shared" si="76"/>
        <v>365</v>
      </c>
      <c r="L307" s="33">
        <f t="shared" si="77"/>
        <v>1</v>
      </c>
    </row>
    <row r="308" spans="1:12" x14ac:dyDescent="0.2">
      <c r="A308" s="109" t="s">
        <v>699</v>
      </c>
      <c r="B308" s="109" t="s">
        <v>708</v>
      </c>
      <c r="C308" s="109" t="s">
        <v>222</v>
      </c>
      <c r="D308" s="109"/>
      <c r="E308" s="109">
        <v>365</v>
      </c>
      <c r="F308" s="5"/>
      <c r="G308" s="32"/>
      <c r="H308" s="32"/>
      <c r="I308" s="33">
        <f t="shared" si="75"/>
        <v>0</v>
      </c>
      <c r="J308" s="54"/>
      <c r="K308" s="34">
        <f t="shared" si="76"/>
        <v>365</v>
      </c>
      <c r="L308" s="33">
        <f t="shared" si="77"/>
        <v>1</v>
      </c>
    </row>
    <row r="309" spans="1:12" x14ac:dyDescent="0.2">
      <c r="A309" s="109" t="s">
        <v>699</v>
      </c>
      <c r="B309" s="109" t="s">
        <v>709</v>
      </c>
      <c r="C309" s="109" t="s">
        <v>710</v>
      </c>
      <c r="D309" s="109"/>
      <c r="E309" s="109">
        <v>365</v>
      </c>
      <c r="F309" s="5"/>
      <c r="G309" s="32"/>
      <c r="H309" s="32"/>
      <c r="I309" s="33">
        <f t="shared" si="75"/>
        <v>0</v>
      </c>
      <c r="J309" s="54"/>
      <c r="K309" s="34">
        <f t="shared" si="76"/>
        <v>365</v>
      </c>
      <c r="L309" s="33">
        <f t="shared" si="77"/>
        <v>1</v>
      </c>
    </row>
    <row r="310" spans="1:12" x14ac:dyDescent="0.2">
      <c r="A310" s="109" t="s">
        <v>699</v>
      </c>
      <c r="B310" s="109" t="s">
        <v>711</v>
      </c>
      <c r="C310" s="109" t="s">
        <v>712</v>
      </c>
      <c r="D310" s="109"/>
      <c r="E310" s="109">
        <v>365</v>
      </c>
      <c r="F310" s="5"/>
      <c r="G310" s="13" t="s">
        <v>29</v>
      </c>
      <c r="H310" s="218">
        <v>4</v>
      </c>
      <c r="I310" s="33">
        <f t="shared" si="75"/>
        <v>1.0958904109589041E-2</v>
      </c>
      <c r="J310" s="54"/>
      <c r="K310" s="34">
        <f t="shared" si="76"/>
        <v>361</v>
      </c>
      <c r="L310" s="33">
        <f t="shared" si="77"/>
        <v>0.989041095890411</v>
      </c>
    </row>
    <row r="311" spans="1:12" x14ac:dyDescent="0.2">
      <c r="A311" s="109" t="s">
        <v>699</v>
      </c>
      <c r="B311" s="109" t="s">
        <v>713</v>
      </c>
      <c r="C311" s="109" t="s">
        <v>714</v>
      </c>
      <c r="D311" s="109"/>
      <c r="E311" s="109">
        <v>365</v>
      </c>
      <c r="F311" s="5"/>
      <c r="G311" s="32"/>
      <c r="H311" s="32"/>
      <c r="I311" s="33">
        <f t="shared" si="75"/>
        <v>0</v>
      </c>
      <c r="J311" s="54"/>
      <c r="K311" s="34">
        <f t="shared" si="76"/>
        <v>365</v>
      </c>
      <c r="L311" s="33">
        <f t="shared" si="77"/>
        <v>1</v>
      </c>
    </row>
    <row r="312" spans="1:12" x14ac:dyDescent="0.2">
      <c r="A312" s="109" t="s">
        <v>699</v>
      </c>
      <c r="B312" s="109" t="s">
        <v>715</v>
      </c>
      <c r="C312" s="109" t="s">
        <v>716</v>
      </c>
      <c r="D312" s="109"/>
      <c r="E312" s="109">
        <v>365</v>
      </c>
      <c r="F312" s="5"/>
      <c r="G312" s="32"/>
      <c r="H312" s="32"/>
      <c r="I312" s="33">
        <f t="shared" si="75"/>
        <v>0</v>
      </c>
      <c r="J312" s="54"/>
      <c r="K312" s="34">
        <f t="shared" si="76"/>
        <v>365</v>
      </c>
      <c r="L312" s="33">
        <f t="shared" si="77"/>
        <v>1</v>
      </c>
    </row>
    <row r="313" spans="1:12" x14ac:dyDescent="0.2">
      <c r="A313" s="109" t="s">
        <v>699</v>
      </c>
      <c r="B313" s="109" t="s">
        <v>717</v>
      </c>
      <c r="C313" s="109" t="s">
        <v>718</v>
      </c>
      <c r="D313" s="109"/>
      <c r="E313" s="109">
        <v>365</v>
      </c>
      <c r="F313" s="5"/>
      <c r="G313" s="13" t="s">
        <v>29</v>
      </c>
      <c r="H313" s="218">
        <v>3</v>
      </c>
      <c r="I313" s="33">
        <f t="shared" si="75"/>
        <v>8.21917808219178E-3</v>
      </c>
      <c r="J313" s="54"/>
      <c r="K313" s="34">
        <f t="shared" si="76"/>
        <v>362</v>
      </c>
      <c r="L313" s="33">
        <f t="shared" si="77"/>
        <v>0.99178082191780825</v>
      </c>
    </row>
    <row r="314" spans="1:12" x14ac:dyDescent="0.2">
      <c r="A314" s="109" t="s">
        <v>699</v>
      </c>
      <c r="B314" s="109" t="s">
        <v>719</v>
      </c>
      <c r="C314" s="109" t="s">
        <v>720</v>
      </c>
      <c r="D314" s="109"/>
      <c r="E314" s="109">
        <v>365</v>
      </c>
      <c r="F314" s="5"/>
      <c r="G314" s="13" t="s">
        <v>29</v>
      </c>
      <c r="H314" s="218">
        <v>6</v>
      </c>
      <c r="I314" s="33">
        <f t="shared" si="75"/>
        <v>1.643835616438356E-2</v>
      </c>
      <c r="J314" s="54"/>
      <c r="K314" s="34">
        <f t="shared" si="76"/>
        <v>359</v>
      </c>
      <c r="L314" s="33">
        <f t="shared" si="77"/>
        <v>0.98356164383561639</v>
      </c>
    </row>
    <row r="315" spans="1:12" x14ac:dyDescent="0.2">
      <c r="A315" s="109" t="s">
        <v>699</v>
      </c>
      <c r="B315" s="109" t="s">
        <v>721</v>
      </c>
      <c r="C315" s="109" t="s">
        <v>722</v>
      </c>
      <c r="D315" s="109"/>
      <c r="E315" s="109">
        <v>365</v>
      </c>
      <c r="F315" s="5"/>
      <c r="G315" s="13"/>
      <c r="H315" s="138"/>
      <c r="I315" s="33">
        <f t="shared" si="75"/>
        <v>0</v>
      </c>
      <c r="J315" s="54"/>
      <c r="K315" s="34">
        <f t="shared" si="76"/>
        <v>365</v>
      </c>
      <c r="L315" s="33">
        <f t="shared" si="77"/>
        <v>1</v>
      </c>
    </row>
    <row r="316" spans="1:12" x14ac:dyDescent="0.2">
      <c r="A316" s="109" t="s">
        <v>699</v>
      </c>
      <c r="B316" s="109" t="s">
        <v>723</v>
      </c>
      <c r="C316" s="109" t="s">
        <v>724</v>
      </c>
      <c r="D316" s="109"/>
      <c r="E316" s="109">
        <v>365</v>
      </c>
      <c r="F316" s="5"/>
      <c r="G316" s="32"/>
      <c r="H316" s="32"/>
      <c r="I316" s="33">
        <f t="shared" si="75"/>
        <v>0</v>
      </c>
      <c r="J316" s="54"/>
      <c r="K316" s="34">
        <f t="shared" si="76"/>
        <v>365</v>
      </c>
      <c r="L316" s="33">
        <f t="shared" si="77"/>
        <v>1</v>
      </c>
    </row>
    <row r="317" spans="1:12" x14ac:dyDescent="0.2">
      <c r="A317" s="109" t="s">
        <v>699</v>
      </c>
      <c r="B317" s="109" t="s">
        <v>725</v>
      </c>
      <c r="C317" s="109" t="s">
        <v>726</v>
      </c>
      <c r="D317" s="109"/>
      <c r="E317" s="109">
        <v>365</v>
      </c>
      <c r="F317" s="5"/>
      <c r="G317" s="13" t="s">
        <v>29</v>
      </c>
      <c r="H317" s="32">
        <v>1</v>
      </c>
      <c r="I317" s="33">
        <f t="shared" si="75"/>
        <v>2.7397260273972603E-3</v>
      </c>
      <c r="J317" s="54"/>
      <c r="K317" s="34">
        <f t="shared" si="76"/>
        <v>364</v>
      </c>
      <c r="L317" s="33">
        <f t="shared" si="77"/>
        <v>0.99726027397260275</v>
      </c>
    </row>
    <row r="318" spans="1:12" x14ac:dyDescent="0.2">
      <c r="A318" s="109" t="s">
        <v>699</v>
      </c>
      <c r="B318" s="109" t="s">
        <v>727</v>
      </c>
      <c r="C318" s="109" t="s">
        <v>728</v>
      </c>
      <c r="D318" s="109"/>
      <c r="E318" s="109">
        <v>365</v>
      </c>
      <c r="F318" s="5"/>
      <c r="G318" s="13" t="s">
        <v>29</v>
      </c>
      <c r="H318" s="32">
        <v>1</v>
      </c>
      <c r="I318" s="33">
        <f t="shared" si="75"/>
        <v>2.7397260273972603E-3</v>
      </c>
      <c r="J318" s="54"/>
      <c r="K318" s="34">
        <f t="shared" si="76"/>
        <v>364</v>
      </c>
      <c r="L318" s="33">
        <f t="shared" si="77"/>
        <v>0.99726027397260275</v>
      </c>
    </row>
    <row r="319" spans="1:12" x14ac:dyDescent="0.2">
      <c r="A319" s="109" t="s">
        <v>699</v>
      </c>
      <c r="B319" s="109" t="s">
        <v>729</v>
      </c>
      <c r="C319" s="109" t="s">
        <v>384</v>
      </c>
      <c r="D319" s="109"/>
      <c r="E319" s="109">
        <v>365</v>
      </c>
      <c r="F319" s="5"/>
      <c r="G319" s="32"/>
      <c r="H319" s="32"/>
      <c r="I319" s="33">
        <f t="shared" si="75"/>
        <v>0</v>
      </c>
      <c r="J319" s="54"/>
      <c r="K319" s="34">
        <f t="shared" si="76"/>
        <v>365</v>
      </c>
      <c r="L319" s="33">
        <f t="shared" si="77"/>
        <v>1</v>
      </c>
    </row>
    <row r="320" spans="1:12" x14ac:dyDescent="0.2">
      <c r="A320" s="110" t="s">
        <v>699</v>
      </c>
      <c r="B320" s="110" t="s">
        <v>730</v>
      </c>
      <c r="C320" s="110" t="s">
        <v>731</v>
      </c>
      <c r="D320" s="110"/>
      <c r="E320" s="110">
        <v>365</v>
      </c>
      <c r="F320" s="55"/>
      <c r="G320" s="35"/>
      <c r="H320" s="35"/>
      <c r="I320" s="36">
        <f t="shared" si="75"/>
        <v>0</v>
      </c>
      <c r="J320" s="56"/>
      <c r="K320" s="37">
        <f t="shared" si="76"/>
        <v>365</v>
      </c>
      <c r="L320" s="36">
        <f t="shared" si="77"/>
        <v>1</v>
      </c>
    </row>
    <row r="321" spans="1:14" x14ac:dyDescent="0.2">
      <c r="A321" s="27"/>
      <c r="B321" s="28">
        <f>COUNTA(B304:B320)</f>
        <v>17</v>
      </c>
      <c r="C321" s="27"/>
      <c r="E321" s="31">
        <f>SUM(E304:E320)</f>
        <v>6205</v>
      </c>
      <c r="F321" s="38"/>
      <c r="G321" s="28">
        <f>COUNTA(G304:G320)</f>
        <v>7</v>
      </c>
      <c r="H321" s="31">
        <f>SUM(H304:H320)</f>
        <v>17</v>
      </c>
      <c r="I321" s="39">
        <f>H321/E321</f>
        <v>2.7397260273972603E-3</v>
      </c>
      <c r="J321" s="114"/>
      <c r="K321" s="45">
        <f>E321-H321</f>
        <v>6188</v>
      </c>
      <c r="L321" s="39">
        <f>K321/E321</f>
        <v>0.99726027397260275</v>
      </c>
    </row>
    <row r="322" spans="1:14" ht="8.25" customHeight="1" x14ac:dyDescent="0.2">
      <c r="A322" s="27"/>
      <c r="B322" s="28"/>
      <c r="C322" s="27"/>
      <c r="E322" s="31"/>
      <c r="F322" s="38"/>
      <c r="G322" s="28"/>
      <c r="H322" s="31"/>
      <c r="I322" s="39"/>
      <c r="J322" s="114"/>
      <c r="K322" s="45"/>
      <c r="L322" s="39"/>
    </row>
    <row r="323" spans="1:14" x14ac:dyDescent="0.2">
      <c r="A323" s="109" t="s">
        <v>732</v>
      </c>
      <c r="B323" s="109" t="s">
        <v>733</v>
      </c>
      <c r="C323" s="109" t="s">
        <v>734</v>
      </c>
      <c r="D323" s="109"/>
      <c r="E323" s="109">
        <v>365</v>
      </c>
      <c r="F323" s="5"/>
      <c r="G323" s="32"/>
      <c r="H323" s="32"/>
      <c r="I323" s="33">
        <f t="shared" ref="I323" si="78">H323/E323</f>
        <v>0</v>
      </c>
      <c r="J323" s="54"/>
      <c r="K323" s="34">
        <f t="shared" ref="K323" si="79">E323-H323</f>
        <v>365</v>
      </c>
      <c r="L323" s="33">
        <f t="shared" ref="L323" si="80">K323/E323</f>
        <v>1</v>
      </c>
    </row>
    <row r="324" spans="1:14" x14ac:dyDescent="0.2">
      <c r="A324" s="109" t="s">
        <v>732</v>
      </c>
      <c r="B324" s="109" t="s">
        <v>735</v>
      </c>
      <c r="C324" s="109" t="s">
        <v>688</v>
      </c>
      <c r="D324" s="109"/>
      <c r="E324" s="109">
        <v>365</v>
      </c>
      <c r="F324" s="5"/>
      <c r="G324" s="13" t="s">
        <v>29</v>
      </c>
      <c r="H324" s="218">
        <v>71</v>
      </c>
      <c r="I324" s="33">
        <f t="shared" ref="I324:I365" si="81">H324/E324</f>
        <v>0.19452054794520549</v>
      </c>
      <c r="J324" s="54"/>
      <c r="K324" s="34">
        <f t="shared" ref="K324:K365" si="82">E324-H324</f>
        <v>294</v>
      </c>
      <c r="L324" s="33">
        <f t="shared" ref="L324:L365" si="83">K324/E324</f>
        <v>0.80547945205479454</v>
      </c>
    </row>
    <row r="325" spans="1:14" x14ac:dyDescent="0.2">
      <c r="A325" s="109" t="s">
        <v>732</v>
      </c>
      <c r="B325" s="109" t="s">
        <v>736</v>
      </c>
      <c r="C325" s="109" t="s">
        <v>737</v>
      </c>
      <c r="D325" s="109"/>
      <c r="E325" s="109">
        <v>365</v>
      </c>
      <c r="F325" s="5"/>
      <c r="G325" s="13" t="s">
        <v>29</v>
      </c>
      <c r="H325" s="218">
        <v>7</v>
      </c>
      <c r="I325" s="33">
        <f t="shared" si="81"/>
        <v>1.9178082191780823E-2</v>
      </c>
      <c r="J325" s="54"/>
      <c r="K325" s="34">
        <f t="shared" si="82"/>
        <v>358</v>
      </c>
      <c r="L325" s="33">
        <f t="shared" si="83"/>
        <v>0.98082191780821915</v>
      </c>
    </row>
    <row r="326" spans="1:14" x14ac:dyDescent="0.2">
      <c r="A326" s="109" t="s">
        <v>732</v>
      </c>
      <c r="B326" s="109" t="s">
        <v>738</v>
      </c>
      <c r="C326" s="109" t="s">
        <v>739</v>
      </c>
      <c r="D326" s="109"/>
      <c r="E326" s="109">
        <v>365</v>
      </c>
      <c r="F326" s="5"/>
      <c r="G326" s="32"/>
      <c r="H326" s="32"/>
      <c r="I326" s="33">
        <f t="shared" si="81"/>
        <v>0</v>
      </c>
      <c r="J326" s="54"/>
      <c r="K326" s="34">
        <f t="shared" si="82"/>
        <v>365</v>
      </c>
      <c r="L326" s="33">
        <f t="shared" si="83"/>
        <v>1</v>
      </c>
    </row>
    <row r="327" spans="1:14" x14ac:dyDescent="0.2">
      <c r="A327" s="109" t="s">
        <v>732</v>
      </c>
      <c r="B327" s="109" t="s">
        <v>740</v>
      </c>
      <c r="C327" s="109" t="s">
        <v>741</v>
      </c>
      <c r="D327" s="109"/>
      <c r="E327" s="109">
        <v>365</v>
      </c>
      <c r="F327" s="5"/>
      <c r="G327" s="13" t="s">
        <v>29</v>
      </c>
      <c r="H327" s="218">
        <v>6</v>
      </c>
      <c r="I327" s="33">
        <f t="shared" si="81"/>
        <v>1.643835616438356E-2</v>
      </c>
      <c r="J327" s="54"/>
      <c r="K327" s="34">
        <f t="shared" si="82"/>
        <v>359</v>
      </c>
      <c r="L327" s="33">
        <f t="shared" si="83"/>
        <v>0.98356164383561639</v>
      </c>
    </row>
    <row r="328" spans="1:14" x14ac:dyDescent="0.2">
      <c r="A328" s="109" t="s">
        <v>732</v>
      </c>
      <c r="B328" s="109" t="s">
        <v>742</v>
      </c>
      <c r="C328" s="109" t="s">
        <v>743</v>
      </c>
      <c r="D328" s="109"/>
      <c r="E328" s="109">
        <v>365</v>
      </c>
      <c r="F328" s="5"/>
      <c r="G328" s="13"/>
      <c r="H328" s="138"/>
      <c r="I328" s="33">
        <f t="shared" si="81"/>
        <v>0</v>
      </c>
      <c r="J328" s="54"/>
      <c r="K328" s="34">
        <f t="shared" si="82"/>
        <v>365</v>
      </c>
      <c r="L328" s="33">
        <f t="shared" si="83"/>
        <v>1</v>
      </c>
    </row>
    <row r="329" spans="1:14" x14ac:dyDescent="0.2">
      <c r="A329" s="109" t="s">
        <v>732</v>
      </c>
      <c r="B329" s="109" t="s">
        <v>744</v>
      </c>
      <c r="C329" s="109" t="s">
        <v>745</v>
      </c>
      <c r="D329" s="109"/>
      <c r="E329" s="109">
        <v>365</v>
      </c>
      <c r="F329" s="5"/>
      <c r="G329" s="32"/>
      <c r="H329" s="32"/>
      <c r="I329" s="33">
        <f t="shared" si="81"/>
        <v>0</v>
      </c>
      <c r="J329" s="54"/>
      <c r="K329" s="34">
        <f t="shared" si="82"/>
        <v>365</v>
      </c>
      <c r="L329" s="33">
        <f t="shared" si="83"/>
        <v>1</v>
      </c>
    </row>
    <row r="330" spans="1:14" x14ac:dyDescent="0.2">
      <c r="A330" s="109" t="s">
        <v>732</v>
      </c>
      <c r="B330" s="109" t="s">
        <v>746</v>
      </c>
      <c r="C330" s="109" t="s">
        <v>747</v>
      </c>
      <c r="D330" s="109"/>
      <c r="E330" s="109">
        <v>365</v>
      </c>
      <c r="F330" s="5"/>
      <c r="G330" s="32"/>
      <c r="H330" s="32"/>
      <c r="I330" s="33">
        <f t="shared" si="81"/>
        <v>0</v>
      </c>
      <c r="J330" s="54"/>
      <c r="K330" s="34">
        <f t="shared" si="82"/>
        <v>365</v>
      </c>
      <c r="L330" s="33">
        <f t="shared" si="83"/>
        <v>1</v>
      </c>
    </row>
    <row r="331" spans="1:14" x14ac:dyDescent="0.2">
      <c r="A331" s="109" t="s">
        <v>732</v>
      </c>
      <c r="B331" s="109" t="s">
        <v>748</v>
      </c>
      <c r="C331" s="109" t="s">
        <v>749</v>
      </c>
      <c r="D331" s="109"/>
      <c r="E331" s="109">
        <v>365</v>
      </c>
      <c r="F331" s="5"/>
      <c r="G331" s="13" t="s">
        <v>29</v>
      </c>
      <c r="H331" s="218">
        <v>84</v>
      </c>
      <c r="I331" s="33">
        <f t="shared" si="81"/>
        <v>0.23013698630136986</v>
      </c>
      <c r="J331" s="54"/>
      <c r="K331" s="34">
        <f t="shared" si="82"/>
        <v>281</v>
      </c>
      <c r="L331" s="33">
        <f t="shared" si="83"/>
        <v>0.76986301369863008</v>
      </c>
    </row>
    <row r="332" spans="1:14" x14ac:dyDescent="0.2">
      <c r="A332" s="109" t="s">
        <v>732</v>
      </c>
      <c r="B332" s="109" t="s">
        <v>750</v>
      </c>
      <c r="C332" s="109" t="s">
        <v>751</v>
      </c>
      <c r="D332" s="109"/>
      <c r="E332" s="109">
        <v>365</v>
      </c>
      <c r="F332" s="5"/>
      <c r="G332" s="13" t="s">
        <v>29</v>
      </c>
      <c r="H332" s="218">
        <v>7</v>
      </c>
      <c r="I332" s="33">
        <f t="shared" si="81"/>
        <v>1.9178082191780823E-2</v>
      </c>
      <c r="J332" s="54"/>
      <c r="K332" s="34">
        <f t="shared" si="82"/>
        <v>358</v>
      </c>
      <c r="L332" s="33">
        <f t="shared" si="83"/>
        <v>0.98082191780821915</v>
      </c>
    </row>
    <row r="333" spans="1:14" x14ac:dyDescent="0.2">
      <c r="A333" s="109" t="s">
        <v>732</v>
      </c>
      <c r="B333" s="109" t="s">
        <v>752</v>
      </c>
      <c r="C333" s="109" t="s">
        <v>753</v>
      </c>
      <c r="D333" s="109"/>
      <c r="E333" s="109">
        <v>365</v>
      </c>
      <c r="F333" s="5"/>
      <c r="G333" s="13" t="s">
        <v>29</v>
      </c>
      <c r="H333" s="218">
        <v>29</v>
      </c>
      <c r="I333" s="33">
        <f t="shared" si="81"/>
        <v>7.9452054794520555E-2</v>
      </c>
      <c r="J333" s="54"/>
      <c r="K333" s="34">
        <f t="shared" si="82"/>
        <v>336</v>
      </c>
      <c r="L333" s="33">
        <f t="shared" si="83"/>
        <v>0.92054794520547945</v>
      </c>
    </row>
    <row r="334" spans="1:14" x14ac:dyDescent="0.2">
      <c r="A334" s="109" t="s">
        <v>732</v>
      </c>
      <c r="B334" s="109" t="s">
        <v>754</v>
      </c>
      <c r="C334" s="109" t="s">
        <v>755</v>
      </c>
      <c r="D334" s="109"/>
      <c r="E334" s="109">
        <v>365</v>
      </c>
      <c r="F334" s="5"/>
      <c r="G334" s="32"/>
      <c r="H334" s="32"/>
      <c r="I334" s="33">
        <f t="shared" si="81"/>
        <v>0</v>
      </c>
      <c r="J334" s="54"/>
      <c r="K334" s="34">
        <f t="shared" si="82"/>
        <v>365</v>
      </c>
      <c r="L334" s="33">
        <f t="shared" si="83"/>
        <v>1</v>
      </c>
    </row>
    <row r="335" spans="1:14" x14ac:dyDescent="0.2">
      <c r="A335" s="63" t="s">
        <v>732</v>
      </c>
      <c r="B335" s="63" t="s">
        <v>1087</v>
      </c>
      <c r="C335" s="63" t="s">
        <v>1088</v>
      </c>
      <c r="D335" s="109"/>
      <c r="E335" s="109"/>
      <c r="F335" s="5"/>
      <c r="G335" s="13" t="s">
        <v>29</v>
      </c>
      <c r="H335" s="218">
        <v>14</v>
      </c>
      <c r="I335" s="33"/>
      <c r="J335" s="54"/>
      <c r="K335" s="34"/>
      <c r="L335" s="33"/>
      <c r="N335" s="6" t="s">
        <v>1138</v>
      </c>
    </row>
    <row r="336" spans="1:14" x14ac:dyDescent="0.2">
      <c r="A336" s="109" t="s">
        <v>732</v>
      </c>
      <c r="B336" s="109" t="s">
        <v>756</v>
      </c>
      <c r="C336" s="109" t="s">
        <v>757</v>
      </c>
      <c r="D336" s="109"/>
      <c r="E336" s="109">
        <v>365</v>
      </c>
      <c r="F336" s="5"/>
      <c r="G336" s="13" t="s">
        <v>29</v>
      </c>
      <c r="H336" s="218">
        <v>78</v>
      </c>
      <c r="I336" s="33">
        <f t="shared" si="81"/>
        <v>0.21369863013698631</v>
      </c>
      <c r="J336" s="54"/>
      <c r="K336" s="34">
        <f t="shared" si="82"/>
        <v>287</v>
      </c>
      <c r="L336" s="33">
        <f t="shared" si="83"/>
        <v>0.78630136986301369</v>
      </c>
    </row>
    <row r="337" spans="1:14" x14ac:dyDescent="0.2">
      <c r="A337" s="109" t="s">
        <v>732</v>
      </c>
      <c r="B337" s="109" t="s">
        <v>758</v>
      </c>
      <c r="C337" s="109" t="s">
        <v>759</v>
      </c>
      <c r="D337" s="109"/>
      <c r="E337" s="109">
        <v>365</v>
      </c>
      <c r="F337" s="5"/>
      <c r="G337" s="32"/>
      <c r="H337" s="32"/>
      <c r="I337" s="33">
        <f t="shared" si="81"/>
        <v>0</v>
      </c>
      <c r="J337" s="54"/>
      <c r="K337" s="34">
        <f t="shared" si="82"/>
        <v>365</v>
      </c>
      <c r="L337" s="33">
        <f t="shared" si="83"/>
        <v>1</v>
      </c>
    </row>
    <row r="338" spans="1:14" x14ac:dyDescent="0.2">
      <c r="A338" s="109" t="s">
        <v>732</v>
      </c>
      <c r="B338" s="109" t="s">
        <v>760</v>
      </c>
      <c r="C338" s="109" t="s">
        <v>761</v>
      </c>
      <c r="D338" s="109"/>
      <c r="E338" s="109">
        <v>365</v>
      </c>
      <c r="F338" s="5"/>
      <c r="G338" s="32"/>
      <c r="H338" s="32"/>
      <c r="I338" s="33">
        <f t="shared" si="81"/>
        <v>0</v>
      </c>
      <c r="J338" s="54"/>
      <c r="K338" s="34">
        <f t="shared" si="82"/>
        <v>365</v>
      </c>
      <c r="L338" s="33">
        <f t="shared" si="83"/>
        <v>1</v>
      </c>
    </row>
    <row r="339" spans="1:14" x14ac:dyDescent="0.2">
      <c r="A339" s="109" t="s">
        <v>732</v>
      </c>
      <c r="B339" s="109" t="s">
        <v>762</v>
      </c>
      <c r="C339" s="109" t="s">
        <v>763</v>
      </c>
      <c r="D339" s="109"/>
      <c r="E339" s="109">
        <v>365</v>
      </c>
      <c r="F339" s="5"/>
      <c r="G339" s="32"/>
      <c r="H339" s="32"/>
      <c r="I339" s="33">
        <f t="shared" si="81"/>
        <v>0</v>
      </c>
      <c r="J339" s="54"/>
      <c r="K339" s="34">
        <f t="shared" si="82"/>
        <v>365</v>
      </c>
      <c r="L339" s="33">
        <f t="shared" si="83"/>
        <v>1</v>
      </c>
    </row>
    <row r="340" spans="1:14" x14ac:dyDescent="0.2">
      <c r="A340" s="109" t="s">
        <v>732</v>
      </c>
      <c r="B340" s="109" t="s">
        <v>764</v>
      </c>
      <c r="C340" s="109" t="s">
        <v>765</v>
      </c>
      <c r="D340" s="109"/>
      <c r="E340" s="109">
        <v>365</v>
      </c>
      <c r="F340" s="5"/>
      <c r="G340" s="32"/>
      <c r="H340" s="32"/>
      <c r="I340" s="33">
        <f t="shared" si="81"/>
        <v>0</v>
      </c>
      <c r="J340" s="54"/>
      <c r="K340" s="34">
        <f t="shared" si="82"/>
        <v>365</v>
      </c>
      <c r="L340" s="33">
        <f t="shared" si="83"/>
        <v>1</v>
      </c>
    </row>
    <row r="341" spans="1:14" x14ac:dyDescent="0.2">
      <c r="A341" s="109" t="s">
        <v>732</v>
      </c>
      <c r="B341" s="109" t="s">
        <v>766</v>
      </c>
      <c r="C341" s="109" t="s">
        <v>767</v>
      </c>
      <c r="D341" s="109"/>
      <c r="E341" s="109">
        <v>365</v>
      </c>
      <c r="F341" s="5"/>
      <c r="G341" s="13" t="s">
        <v>29</v>
      </c>
      <c r="H341" s="218">
        <v>144</v>
      </c>
      <c r="I341" s="33">
        <f t="shared" si="81"/>
        <v>0.39452054794520547</v>
      </c>
      <c r="J341" s="54"/>
      <c r="K341" s="34">
        <f t="shared" si="82"/>
        <v>221</v>
      </c>
      <c r="L341" s="33">
        <f t="shared" si="83"/>
        <v>0.60547945205479448</v>
      </c>
    </row>
    <row r="342" spans="1:14" x14ac:dyDescent="0.2">
      <c r="A342" s="109" t="s">
        <v>732</v>
      </c>
      <c r="B342" s="109" t="s">
        <v>768</v>
      </c>
      <c r="C342" s="109" t="s">
        <v>769</v>
      </c>
      <c r="D342" s="109"/>
      <c r="E342" s="109">
        <v>365</v>
      </c>
      <c r="F342" s="5"/>
      <c r="G342" s="32"/>
      <c r="H342" s="32"/>
      <c r="I342" s="33">
        <f t="shared" si="81"/>
        <v>0</v>
      </c>
      <c r="J342" s="54"/>
      <c r="K342" s="34">
        <f t="shared" si="82"/>
        <v>365</v>
      </c>
      <c r="L342" s="33">
        <f t="shared" si="83"/>
        <v>1</v>
      </c>
    </row>
    <row r="343" spans="1:14" x14ac:dyDescent="0.2">
      <c r="A343" s="109" t="s">
        <v>732</v>
      </c>
      <c r="B343" s="109" t="s">
        <v>770</v>
      </c>
      <c r="C343" s="109" t="s">
        <v>771</v>
      </c>
      <c r="D343" s="109"/>
      <c r="E343" s="109">
        <v>365</v>
      </c>
      <c r="F343" s="5"/>
      <c r="G343" s="32"/>
      <c r="H343" s="32"/>
      <c r="I343" s="33">
        <f t="shared" si="81"/>
        <v>0</v>
      </c>
      <c r="J343" s="54"/>
      <c r="K343" s="34">
        <f t="shared" si="82"/>
        <v>365</v>
      </c>
      <c r="L343" s="33">
        <f t="shared" si="83"/>
        <v>1</v>
      </c>
    </row>
    <row r="344" spans="1:14" x14ac:dyDescent="0.2">
      <c r="A344" s="63" t="s">
        <v>732</v>
      </c>
      <c r="B344" s="63" t="s">
        <v>1089</v>
      </c>
      <c r="C344" s="63" t="s">
        <v>1090</v>
      </c>
      <c r="D344" s="109"/>
      <c r="E344" s="109"/>
      <c r="F344" s="5"/>
      <c r="G344" s="13" t="s">
        <v>29</v>
      </c>
      <c r="H344" s="218">
        <v>82</v>
      </c>
      <c r="I344" s="33"/>
      <c r="J344" s="54"/>
      <c r="K344" s="34"/>
      <c r="L344" s="33"/>
      <c r="N344" s="6" t="s">
        <v>1138</v>
      </c>
    </row>
    <row r="345" spans="1:14" x14ac:dyDescent="0.2">
      <c r="A345" s="109" t="s">
        <v>732</v>
      </c>
      <c r="B345" s="109" t="s">
        <v>772</v>
      </c>
      <c r="C345" s="109" t="s">
        <v>773</v>
      </c>
      <c r="D345" s="109"/>
      <c r="E345" s="109">
        <v>365</v>
      </c>
      <c r="F345" s="5"/>
      <c r="G345" s="13" t="s">
        <v>29</v>
      </c>
      <c r="H345" s="218">
        <v>75</v>
      </c>
      <c r="I345" s="33">
        <f t="shared" si="81"/>
        <v>0.20547945205479451</v>
      </c>
      <c r="J345" s="54"/>
      <c r="K345" s="34">
        <f t="shared" si="82"/>
        <v>290</v>
      </c>
      <c r="L345" s="33">
        <f t="shared" si="83"/>
        <v>0.79452054794520544</v>
      </c>
    </row>
    <row r="346" spans="1:14" x14ac:dyDescent="0.2">
      <c r="A346" s="109" t="s">
        <v>732</v>
      </c>
      <c r="B346" s="109" t="s">
        <v>774</v>
      </c>
      <c r="C346" s="109" t="s">
        <v>171</v>
      </c>
      <c r="D346" s="109"/>
      <c r="E346" s="109">
        <v>365</v>
      </c>
      <c r="F346" s="5"/>
      <c r="G346" s="32"/>
      <c r="H346" s="32"/>
      <c r="I346" s="33">
        <f t="shared" si="81"/>
        <v>0</v>
      </c>
      <c r="J346" s="54"/>
      <c r="K346" s="34">
        <f t="shared" si="82"/>
        <v>365</v>
      </c>
      <c r="L346" s="33">
        <f t="shared" si="83"/>
        <v>1</v>
      </c>
    </row>
    <row r="347" spans="1:14" x14ac:dyDescent="0.2">
      <c r="A347" s="109" t="s">
        <v>732</v>
      </c>
      <c r="B347" s="109" t="s">
        <v>775</v>
      </c>
      <c r="C347" s="109" t="s">
        <v>776</v>
      </c>
      <c r="D347" s="109"/>
      <c r="E347" s="109">
        <v>365</v>
      </c>
      <c r="F347" s="5"/>
      <c r="G347" s="13" t="s">
        <v>29</v>
      </c>
      <c r="H347" s="218">
        <v>28</v>
      </c>
      <c r="I347" s="33">
        <f t="shared" si="81"/>
        <v>7.6712328767123292E-2</v>
      </c>
      <c r="J347" s="54"/>
      <c r="K347" s="34">
        <f t="shared" si="82"/>
        <v>337</v>
      </c>
      <c r="L347" s="33">
        <f t="shared" si="83"/>
        <v>0.92328767123287669</v>
      </c>
    </row>
    <row r="348" spans="1:14" x14ac:dyDescent="0.2">
      <c r="A348" s="109" t="s">
        <v>732</v>
      </c>
      <c r="B348" s="109" t="s">
        <v>777</v>
      </c>
      <c r="C348" s="109" t="s">
        <v>778</v>
      </c>
      <c r="D348" s="109"/>
      <c r="E348" s="109">
        <v>365</v>
      </c>
      <c r="F348" s="5"/>
      <c r="G348" s="32"/>
      <c r="H348" s="32"/>
      <c r="I348" s="33">
        <f t="shared" si="81"/>
        <v>0</v>
      </c>
      <c r="J348" s="54"/>
      <c r="K348" s="34">
        <f t="shared" si="82"/>
        <v>365</v>
      </c>
      <c r="L348" s="33">
        <f t="shared" si="83"/>
        <v>1</v>
      </c>
    </row>
    <row r="349" spans="1:14" x14ac:dyDescent="0.2">
      <c r="A349" s="109" t="s">
        <v>732</v>
      </c>
      <c r="B349" s="109" t="s">
        <v>779</v>
      </c>
      <c r="C349" s="109" t="s">
        <v>780</v>
      </c>
      <c r="D349" s="109"/>
      <c r="E349" s="109">
        <v>365</v>
      </c>
      <c r="F349" s="5"/>
      <c r="G349" s="13"/>
      <c r="H349" s="138"/>
      <c r="I349" s="33">
        <f t="shared" si="81"/>
        <v>0</v>
      </c>
      <c r="J349" s="54"/>
      <c r="K349" s="34">
        <f t="shared" si="82"/>
        <v>365</v>
      </c>
      <c r="L349" s="33">
        <f t="shared" si="83"/>
        <v>1</v>
      </c>
    </row>
    <row r="350" spans="1:14" x14ac:dyDescent="0.2">
      <c r="A350" s="109" t="s">
        <v>732</v>
      </c>
      <c r="B350" s="109" t="s">
        <v>781</v>
      </c>
      <c r="C350" s="109" t="s">
        <v>782</v>
      </c>
      <c r="D350" s="109"/>
      <c r="E350" s="109">
        <v>365</v>
      </c>
      <c r="F350" s="5"/>
      <c r="G350" s="32"/>
      <c r="H350" s="32"/>
      <c r="I350" s="33">
        <f t="shared" si="81"/>
        <v>0</v>
      </c>
      <c r="J350" s="54"/>
      <c r="K350" s="34">
        <f t="shared" si="82"/>
        <v>365</v>
      </c>
      <c r="L350" s="33">
        <f t="shared" si="83"/>
        <v>1</v>
      </c>
    </row>
    <row r="351" spans="1:14" x14ac:dyDescent="0.2">
      <c r="A351" s="109" t="s">
        <v>732</v>
      </c>
      <c r="B351" s="109" t="s">
        <v>783</v>
      </c>
      <c r="C351" s="109" t="s">
        <v>784</v>
      </c>
      <c r="D351" s="109"/>
      <c r="E351" s="109">
        <v>365</v>
      </c>
      <c r="F351" s="5"/>
      <c r="G351" s="13" t="s">
        <v>29</v>
      </c>
      <c r="H351" s="218">
        <v>127</v>
      </c>
      <c r="I351" s="33">
        <f t="shared" si="81"/>
        <v>0.34794520547945207</v>
      </c>
      <c r="J351" s="54"/>
      <c r="K351" s="34">
        <f t="shared" si="82"/>
        <v>238</v>
      </c>
      <c r="L351" s="33">
        <f t="shared" si="83"/>
        <v>0.65205479452054793</v>
      </c>
    </row>
    <row r="352" spans="1:14" x14ac:dyDescent="0.2">
      <c r="A352" s="109" t="s">
        <v>732</v>
      </c>
      <c r="B352" s="109" t="s">
        <v>785</v>
      </c>
      <c r="C352" s="109" t="s">
        <v>786</v>
      </c>
      <c r="D352" s="109"/>
      <c r="E352" s="109">
        <v>365</v>
      </c>
      <c r="F352" s="5"/>
      <c r="G352" s="13" t="s">
        <v>29</v>
      </c>
      <c r="H352" s="218">
        <v>91</v>
      </c>
      <c r="I352" s="33">
        <f t="shared" si="81"/>
        <v>0.24931506849315069</v>
      </c>
      <c r="J352" s="54"/>
      <c r="K352" s="34">
        <f t="shared" si="82"/>
        <v>274</v>
      </c>
      <c r="L352" s="33">
        <f t="shared" si="83"/>
        <v>0.75068493150684934</v>
      </c>
    </row>
    <row r="353" spans="1:12" x14ac:dyDescent="0.2">
      <c r="A353" s="109" t="s">
        <v>732</v>
      </c>
      <c r="B353" s="109" t="s">
        <v>787</v>
      </c>
      <c r="C353" s="109" t="s">
        <v>788</v>
      </c>
      <c r="D353" s="109"/>
      <c r="E353" s="109">
        <v>365</v>
      </c>
      <c r="F353" s="5"/>
      <c r="G353" s="32"/>
      <c r="H353" s="32"/>
      <c r="I353" s="33">
        <f t="shared" si="81"/>
        <v>0</v>
      </c>
      <c r="J353" s="54"/>
      <c r="K353" s="34">
        <f t="shared" si="82"/>
        <v>365</v>
      </c>
      <c r="L353" s="33">
        <f t="shared" si="83"/>
        <v>1</v>
      </c>
    </row>
    <row r="354" spans="1:12" x14ac:dyDescent="0.2">
      <c r="A354" s="109" t="s">
        <v>732</v>
      </c>
      <c r="B354" s="109" t="s">
        <v>789</v>
      </c>
      <c r="C354" s="109" t="s">
        <v>309</v>
      </c>
      <c r="D354" s="109"/>
      <c r="E354" s="109">
        <v>365</v>
      </c>
      <c r="F354" s="5"/>
      <c r="G354" s="32"/>
      <c r="H354" s="32"/>
      <c r="I354" s="33">
        <f t="shared" si="81"/>
        <v>0</v>
      </c>
      <c r="J354" s="54"/>
      <c r="K354" s="34">
        <f t="shared" si="82"/>
        <v>365</v>
      </c>
      <c r="L354" s="33">
        <f t="shared" si="83"/>
        <v>1</v>
      </c>
    </row>
    <row r="355" spans="1:12" x14ac:dyDescent="0.2">
      <c r="A355" s="109" t="s">
        <v>732</v>
      </c>
      <c r="B355" s="109" t="s">
        <v>790</v>
      </c>
      <c r="C355" s="109" t="s">
        <v>791</v>
      </c>
      <c r="D355" s="109"/>
      <c r="E355" s="109">
        <v>365</v>
      </c>
      <c r="F355" s="5"/>
      <c r="G355" s="13" t="s">
        <v>29</v>
      </c>
      <c r="H355" s="218">
        <v>14</v>
      </c>
      <c r="I355" s="33">
        <f t="shared" si="81"/>
        <v>3.8356164383561646E-2</v>
      </c>
      <c r="J355" s="54"/>
      <c r="K355" s="34">
        <f t="shared" si="82"/>
        <v>351</v>
      </c>
      <c r="L355" s="33">
        <f t="shared" si="83"/>
        <v>0.9616438356164384</v>
      </c>
    </row>
    <row r="356" spans="1:12" x14ac:dyDescent="0.2">
      <c r="A356" s="109" t="s">
        <v>732</v>
      </c>
      <c r="B356" s="109" t="s">
        <v>792</v>
      </c>
      <c r="C356" s="109" t="s">
        <v>793</v>
      </c>
      <c r="D356" s="109"/>
      <c r="E356" s="109">
        <v>365</v>
      </c>
      <c r="F356" s="5"/>
      <c r="G356" s="13" t="s">
        <v>29</v>
      </c>
      <c r="H356" s="218">
        <v>7</v>
      </c>
      <c r="I356" s="33">
        <f t="shared" si="81"/>
        <v>1.9178082191780823E-2</v>
      </c>
      <c r="J356" s="54"/>
      <c r="K356" s="34">
        <f t="shared" si="82"/>
        <v>358</v>
      </c>
      <c r="L356" s="33">
        <f t="shared" si="83"/>
        <v>0.98082191780821915</v>
      </c>
    </row>
    <row r="357" spans="1:12" x14ac:dyDescent="0.2">
      <c r="A357" s="109" t="s">
        <v>732</v>
      </c>
      <c r="B357" s="109" t="s">
        <v>794</v>
      </c>
      <c r="C357" s="109" t="s">
        <v>795</v>
      </c>
      <c r="D357" s="109"/>
      <c r="E357" s="109">
        <v>365</v>
      </c>
      <c r="F357" s="5"/>
      <c r="G357" s="32"/>
      <c r="H357" s="32"/>
      <c r="I357" s="33">
        <f t="shared" si="81"/>
        <v>0</v>
      </c>
      <c r="J357" s="54"/>
      <c r="K357" s="34">
        <f t="shared" si="82"/>
        <v>365</v>
      </c>
      <c r="L357" s="33">
        <f t="shared" si="83"/>
        <v>1</v>
      </c>
    </row>
    <row r="358" spans="1:12" x14ac:dyDescent="0.2">
      <c r="A358" s="109" t="s">
        <v>732</v>
      </c>
      <c r="B358" s="109" t="s">
        <v>796</v>
      </c>
      <c r="C358" s="109" t="s">
        <v>797</v>
      </c>
      <c r="D358" s="109"/>
      <c r="E358" s="109">
        <v>365</v>
      </c>
      <c r="F358" s="5"/>
      <c r="G358" s="13" t="s">
        <v>29</v>
      </c>
      <c r="H358" s="218">
        <v>42</v>
      </c>
      <c r="I358" s="33">
        <f t="shared" si="81"/>
        <v>0.11506849315068493</v>
      </c>
      <c r="J358" s="54"/>
      <c r="K358" s="34">
        <f t="shared" si="82"/>
        <v>323</v>
      </c>
      <c r="L358" s="33">
        <f t="shared" si="83"/>
        <v>0.8849315068493151</v>
      </c>
    </row>
    <row r="359" spans="1:12" x14ac:dyDescent="0.2">
      <c r="A359" s="109" t="s">
        <v>732</v>
      </c>
      <c r="B359" s="109" t="s">
        <v>798</v>
      </c>
      <c r="C359" s="109" t="s">
        <v>799</v>
      </c>
      <c r="D359" s="109"/>
      <c r="E359" s="109">
        <v>365</v>
      </c>
      <c r="F359" s="5"/>
      <c r="G359" s="32"/>
      <c r="H359" s="32"/>
      <c r="I359" s="33">
        <f t="shared" si="81"/>
        <v>0</v>
      </c>
      <c r="J359" s="54"/>
      <c r="K359" s="34">
        <f t="shared" si="82"/>
        <v>365</v>
      </c>
      <c r="L359" s="33">
        <f t="shared" si="83"/>
        <v>1</v>
      </c>
    </row>
    <row r="360" spans="1:12" x14ac:dyDescent="0.2">
      <c r="A360" s="109" t="s">
        <v>732</v>
      </c>
      <c r="B360" s="109" t="s">
        <v>800</v>
      </c>
      <c r="C360" s="109" t="s">
        <v>801</v>
      </c>
      <c r="D360" s="109"/>
      <c r="E360" s="109">
        <v>365</v>
      </c>
      <c r="F360" s="5"/>
      <c r="G360" s="32"/>
      <c r="H360" s="32"/>
      <c r="I360" s="33">
        <f t="shared" si="81"/>
        <v>0</v>
      </c>
      <c r="J360" s="54"/>
      <c r="K360" s="34">
        <f t="shared" si="82"/>
        <v>365</v>
      </c>
      <c r="L360" s="33">
        <f t="shared" si="83"/>
        <v>1</v>
      </c>
    </row>
    <row r="361" spans="1:12" x14ac:dyDescent="0.2">
      <c r="A361" s="109" t="s">
        <v>732</v>
      </c>
      <c r="B361" s="109" t="s">
        <v>802</v>
      </c>
      <c r="C361" s="109" t="s">
        <v>803</v>
      </c>
      <c r="D361" s="109"/>
      <c r="E361" s="109">
        <v>365</v>
      </c>
      <c r="F361" s="5"/>
      <c r="G361" s="13" t="s">
        <v>29</v>
      </c>
      <c r="H361" s="218">
        <v>16</v>
      </c>
      <c r="I361" s="33">
        <f t="shared" si="81"/>
        <v>4.3835616438356165E-2</v>
      </c>
      <c r="J361" s="54"/>
      <c r="K361" s="34">
        <f t="shared" si="82"/>
        <v>349</v>
      </c>
      <c r="L361" s="33">
        <f t="shared" si="83"/>
        <v>0.95616438356164379</v>
      </c>
    </row>
    <row r="362" spans="1:12" x14ac:dyDescent="0.2">
      <c r="A362" s="109" t="s">
        <v>732</v>
      </c>
      <c r="B362" s="109" t="s">
        <v>804</v>
      </c>
      <c r="C362" s="109" t="s">
        <v>805</v>
      </c>
      <c r="D362" s="109"/>
      <c r="E362" s="109">
        <v>365</v>
      </c>
      <c r="F362" s="5"/>
      <c r="G362" s="32"/>
      <c r="H362" s="32"/>
      <c r="I362" s="33">
        <f t="shared" si="81"/>
        <v>0</v>
      </c>
      <c r="J362" s="54"/>
      <c r="K362" s="34">
        <f t="shared" si="82"/>
        <v>365</v>
      </c>
      <c r="L362" s="33">
        <f t="shared" si="83"/>
        <v>1</v>
      </c>
    </row>
    <row r="363" spans="1:12" x14ac:dyDescent="0.2">
      <c r="A363" s="109" t="s">
        <v>732</v>
      </c>
      <c r="B363" s="109" t="s">
        <v>806</v>
      </c>
      <c r="C363" s="109" t="s">
        <v>807</v>
      </c>
      <c r="D363" s="109"/>
      <c r="E363" s="109">
        <v>365</v>
      </c>
      <c r="F363" s="5"/>
      <c r="G363" s="32"/>
      <c r="H363" s="32"/>
      <c r="I363" s="33">
        <f t="shared" si="81"/>
        <v>0</v>
      </c>
      <c r="J363" s="54"/>
      <c r="K363" s="34">
        <f t="shared" si="82"/>
        <v>365</v>
      </c>
      <c r="L363" s="33">
        <f t="shared" si="83"/>
        <v>1</v>
      </c>
    </row>
    <row r="364" spans="1:12" x14ac:dyDescent="0.2">
      <c r="A364" s="109" t="s">
        <v>732</v>
      </c>
      <c r="B364" s="109" t="s">
        <v>808</v>
      </c>
      <c r="C364" s="109" t="s">
        <v>809</v>
      </c>
      <c r="D364" s="109"/>
      <c r="E364" s="109">
        <v>365</v>
      </c>
      <c r="F364" s="5"/>
      <c r="G364" s="32"/>
      <c r="H364" s="32"/>
      <c r="I364" s="33">
        <f t="shared" si="81"/>
        <v>0</v>
      </c>
      <c r="J364" s="54"/>
      <c r="K364" s="34">
        <f t="shared" si="82"/>
        <v>365</v>
      </c>
      <c r="L364" s="33">
        <f t="shared" si="83"/>
        <v>1</v>
      </c>
    </row>
    <row r="365" spans="1:12" x14ac:dyDescent="0.2">
      <c r="A365" s="110" t="s">
        <v>732</v>
      </c>
      <c r="B365" s="110" t="s">
        <v>810</v>
      </c>
      <c r="C365" s="110" t="s">
        <v>811</v>
      </c>
      <c r="D365" s="110"/>
      <c r="E365" s="110">
        <v>365</v>
      </c>
      <c r="F365" s="55"/>
      <c r="G365" s="57" t="s">
        <v>29</v>
      </c>
      <c r="H365" s="58">
        <v>92</v>
      </c>
      <c r="I365" s="36">
        <f t="shared" si="81"/>
        <v>0.25205479452054796</v>
      </c>
      <c r="J365" s="56"/>
      <c r="K365" s="37">
        <f t="shared" si="82"/>
        <v>273</v>
      </c>
      <c r="L365" s="36">
        <f t="shared" si="83"/>
        <v>0.74794520547945209</v>
      </c>
    </row>
    <row r="366" spans="1:12" x14ac:dyDescent="0.2">
      <c r="A366" s="27"/>
      <c r="B366" s="28">
        <f>COUNTA(B323:B365)</f>
        <v>43</v>
      </c>
      <c r="C366" s="27"/>
      <c r="E366" s="31">
        <f>SUM(E323:E365)</f>
        <v>14965</v>
      </c>
      <c r="F366" s="38"/>
      <c r="G366" s="28">
        <f>COUNTA(G323:G365)</f>
        <v>19</v>
      </c>
      <c r="H366" s="31">
        <f>SUM(H323:H365)</f>
        <v>1014</v>
      </c>
      <c r="I366" s="39">
        <f>H366/E366</f>
        <v>6.7758102238556633E-2</v>
      </c>
      <c r="J366" s="114"/>
      <c r="K366" s="45">
        <f>E366-H366</f>
        <v>13951</v>
      </c>
      <c r="L366" s="39">
        <f>K366/E366</f>
        <v>0.93224189776144339</v>
      </c>
    </row>
    <row r="367" spans="1:12" ht="8.25" customHeight="1" x14ac:dyDescent="0.2">
      <c r="A367" s="27"/>
      <c r="B367" s="28"/>
      <c r="C367" s="27"/>
      <c r="E367" s="31"/>
      <c r="F367" s="38"/>
      <c r="G367" s="28"/>
      <c r="H367" s="31"/>
      <c r="I367" s="39"/>
      <c r="J367" s="114"/>
      <c r="K367" s="45"/>
      <c r="L367" s="39"/>
    </row>
    <row r="368" spans="1:12" x14ac:dyDescent="0.2">
      <c r="A368" s="109" t="s">
        <v>812</v>
      </c>
      <c r="B368" s="109" t="s">
        <v>813</v>
      </c>
      <c r="C368" s="109" t="s">
        <v>814</v>
      </c>
      <c r="D368" s="109"/>
      <c r="E368" s="109">
        <v>365</v>
      </c>
      <c r="F368" s="5"/>
      <c r="G368" s="32"/>
      <c r="H368" s="32"/>
      <c r="I368" s="33">
        <f t="shared" ref="I368" si="84">H368/E368</f>
        <v>0</v>
      </c>
      <c r="J368" s="54"/>
      <c r="K368" s="34">
        <f t="shared" ref="K368" si="85">E368-H368</f>
        <v>365</v>
      </c>
      <c r="L368" s="33">
        <f t="shared" ref="L368" si="86">K368/E368</f>
        <v>1</v>
      </c>
    </row>
    <row r="369" spans="1:12" x14ac:dyDescent="0.2">
      <c r="A369" s="109" t="s">
        <v>812</v>
      </c>
      <c r="B369" s="109" t="s">
        <v>815</v>
      </c>
      <c r="C369" s="109" t="s">
        <v>816</v>
      </c>
      <c r="D369" s="109"/>
      <c r="E369" s="109">
        <v>365</v>
      </c>
      <c r="F369" s="5"/>
      <c r="G369" s="13" t="s">
        <v>29</v>
      </c>
      <c r="H369" s="218">
        <v>50</v>
      </c>
      <c r="I369" s="33">
        <f t="shared" ref="I369:I401" si="87">H369/E369</f>
        <v>0.13698630136986301</v>
      </c>
      <c r="J369" s="54"/>
      <c r="K369" s="34">
        <f t="shared" ref="K369:K401" si="88">E369-H369</f>
        <v>315</v>
      </c>
      <c r="L369" s="33">
        <f t="shared" ref="L369:L401" si="89">K369/E369</f>
        <v>0.86301369863013699</v>
      </c>
    </row>
    <row r="370" spans="1:12" x14ac:dyDescent="0.2">
      <c r="A370" s="109" t="s">
        <v>812</v>
      </c>
      <c r="B370" s="109" t="s">
        <v>817</v>
      </c>
      <c r="C370" s="109" t="s">
        <v>818</v>
      </c>
      <c r="D370" s="109"/>
      <c r="E370" s="109">
        <v>365</v>
      </c>
      <c r="F370" s="5"/>
      <c r="G370" s="32"/>
      <c r="H370" s="32"/>
      <c r="I370" s="33">
        <f t="shared" si="87"/>
        <v>0</v>
      </c>
      <c r="J370" s="54"/>
      <c r="K370" s="34">
        <f t="shared" si="88"/>
        <v>365</v>
      </c>
      <c r="L370" s="33">
        <f t="shared" si="89"/>
        <v>1</v>
      </c>
    </row>
    <row r="371" spans="1:12" x14ac:dyDescent="0.2">
      <c r="A371" s="109" t="s">
        <v>812</v>
      </c>
      <c r="B371" s="109" t="s">
        <v>819</v>
      </c>
      <c r="C371" s="109" t="s">
        <v>820</v>
      </c>
      <c r="D371" s="109"/>
      <c r="E371" s="109">
        <v>365</v>
      </c>
      <c r="F371" s="5"/>
      <c r="G371" s="13" t="s">
        <v>29</v>
      </c>
      <c r="H371" s="218">
        <v>23</v>
      </c>
      <c r="I371" s="33">
        <f t="shared" si="87"/>
        <v>6.3013698630136991E-2</v>
      </c>
      <c r="J371" s="54"/>
      <c r="K371" s="34">
        <f t="shared" si="88"/>
        <v>342</v>
      </c>
      <c r="L371" s="33">
        <f t="shared" si="89"/>
        <v>0.93698630136986305</v>
      </c>
    </row>
    <row r="372" spans="1:12" x14ac:dyDescent="0.2">
      <c r="A372" s="109" t="s">
        <v>812</v>
      </c>
      <c r="B372" s="109" t="s">
        <v>821</v>
      </c>
      <c r="C372" s="109" t="s">
        <v>822</v>
      </c>
      <c r="D372" s="109"/>
      <c r="E372" s="109">
        <v>365</v>
      </c>
      <c r="F372" s="5"/>
      <c r="G372" s="32"/>
      <c r="H372" s="32"/>
      <c r="I372" s="33">
        <f t="shared" si="87"/>
        <v>0</v>
      </c>
      <c r="J372" s="54"/>
      <c r="K372" s="34">
        <f t="shared" si="88"/>
        <v>365</v>
      </c>
      <c r="L372" s="33">
        <f t="shared" si="89"/>
        <v>1</v>
      </c>
    </row>
    <row r="373" spans="1:12" x14ac:dyDescent="0.2">
      <c r="A373" s="109" t="s">
        <v>812</v>
      </c>
      <c r="B373" s="109" t="s">
        <v>823</v>
      </c>
      <c r="C373" s="109" t="s">
        <v>824</v>
      </c>
      <c r="D373" s="109"/>
      <c r="E373" s="109">
        <v>365</v>
      </c>
      <c r="F373" s="5"/>
      <c r="G373" s="32"/>
      <c r="H373" s="32"/>
      <c r="I373" s="33">
        <f t="shared" si="87"/>
        <v>0</v>
      </c>
      <c r="J373" s="54"/>
      <c r="K373" s="34">
        <f t="shared" si="88"/>
        <v>365</v>
      </c>
      <c r="L373" s="33">
        <f t="shared" si="89"/>
        <v>1</v>
      </c>
    </row>
    <row r="374" spans="1:12" x14ac:dyDescent="0.2">
      <c r="A374" s="109" t="s">
        <v>812</v>
      </c>
      <c r="B374" s="109" t="s">
        <v>825</v>
      </c>
      <c r="C374" s="109" t="s">
        <v>826</v>
      </c>
      <c r="D374" s="109"/>
      <c r="E374" s="109">
        <v>365</v>
      </c>
      <c r="F374" s="5"/>
      <c r="G374" s="13" t="s">
        <v>29</v>
      </c>
      <c r="H374" s="218">
        <v>42</v>
      </c>
      <c r="I374" s="33">
        <f t="shared" si="87"/>
        <v>0.11506849315068493</v>
      </c>
      <c r="J374" s="54"/>
      <c r="K374" s="34">
        <f t="shared" si="88"/>
        <v>323</v>
      </c>
      <c r="L374" s="33">
        <f t="shared" si="89"/>
        <v>0.8849315068493151</v>
      </c>
    </row>
    <row r="375" spans="1:12" x14ac:dyDescent="0.2">
      <c r="A375" s="109" t="s">
        <v>812</v>
      </c>
      <c r="B375" s="109" t="s">
        <v>827</v>
      </c>
      <c r="C375" s="109" t="s">
        <v>828</v>
      </c>
      <c r="D375" s="109"/>
      <c r="E375" s="109">
        <v>365</v>
      </c>
      <c r="F375" s="5"/>
      <c r="G375" s="13" t="s">
        <v>29</v>
      </c>
      <c r="H375" s="218">
        <v>12</v>
      </c>
      <c r="I375" s="33">
        <f t="shared" si="87"/>
        <v>3.287671232876712E-2</v>
      </c>
      <c r="J375" s="54"/>
      <c r="K375" s="34">
        <f t="shared" si="88"/>
        <v>353</v>
      </c>
      <c r="L375" s="33">
        <f t="shared" si="89"/>
        <v>0.9671232876712329</v>
      </c>
    </row>
    <row r="376" spans="1:12" x14ac:dyDescent="0.2">
      <c r="A376" s="109" t="s">
        <v>812</v>
      </c>
      <c r="B376" s="109" t="s">
        <v>829</v>
      </c>
      <c r="C376" s="109" t="s">
        <v>830</v>
      </c>
      <c r="D376" s="109"/>
      <c r="E376" s="109">
        <v>365</v>
      </c>
      <c r="F376" s="5"/>
      <c r="G376" s="32"/>
      <c r="H376" s="32"/>
      <c r="I376" s="33">
        <f t="shared" si="87"/>
        <v>0</v>
      </c>
      <c r="J376" s="54"/>
      <c r="K376" s="34">
        <f t="shared" si="88"/>
        <v>365</v>
      </c>
      <c r="L376" s="33">
        <f t="shared" si="89"/>
        <v>1</v>
      </c>
    </row>
    <row r="377" spans="1:12" x14ac:dyDescent="0.2">
      <c r="A377" s="109" t="s">
        <v>812</v>
      </c>
      <c r="B377" s="109" t="s">
        <v>831</v>
      </c>
      <c r="C377" s="109" t="s">
        <v>832</v>
      </c>
      <c r="D377" s="109"/>
      <c r="E377" s="109">
        <v>365</v>
      </c>
      <c r="F377" s="5"/>
      <c r="G377" s="32"/>
      <c r="H377" s="32"/>
      <c r="I377" s="33">
        <f t="shared" si="87"/>
        <v>0</v>
      </c>
      <c r="J377" s="54"/>
      <c r="K377" s="34">
        <f t="shared" si="88"/>
        <v>365</v>
      </c>
      <c r="L377" s="33">
        <f t="shared" si="89"/>
        <v>1</v>
      </c>
    </row>
    <row r="378" spans="1:12" x14ac:dyDescent="0.2">
      <c r="A378" s="109" t="s">
        <v>812</v>
      </c>
      <c r="B378" s="109" t="s">
        <v>833</v>
      </c>
      <c r="C378" s="109" t="s">
        <v>834</v>
      </c>
      <c r="D378" s="109"/>
      <c r="E378" s="109">
        <v>365</v>
      </c>
      <c r="F378" s="5"/>
      <c r="G378" s="13" t="s">
        <v>29</v>
      </c>
      <c r="H378" s="218">
        <v>89</v>
      </c>
      <c r="I378" s="33">
        <f t="shared" si="87"/>
        <v>0.24383561643835616</v>
      </c>
      <c r="J378" s="54"/>
      <c r="K378" s="34">
        <f t="shared" si="88"/>
        <v>276</v>
      </c>
      <c r="L378" s="33">
        <f t="shared" si="89"/>
        <v>0.75616438356164384</v>
      </c>
    </row>
    <row r="379" spans="1:12" x14ac:dyDescent="0.2">
      <c r="A379" s="109" t="s">
        <v>812</v>
      </c>
      <c r="B379" s="109" t="s">
        <v>835</v>
      </c>
      <c r="C379" s="109" t="s">
        <v>836</v>
      </c>
      <c r="D379" s="109"/>
      <c r="E379" s="109">
        <v>365</v>
      </c>
      <c r="F379" s="5"/>
      <c r="G379" s="13" t="s">
        <v>29</v>
      </c>
      <c r="H379" s="218">
        <v>21</v>
      </c>
      <c r="I379" s="33">
        <f t="shared" si="87"/>
        <v>5.7534246575342465E-2</v>
      </c>
      <c r="J379" s="54"/>
      <c r="K379" s="34">
        <f t="shared" si="88"/>
        <v>344</v>
      </c>
      <c r="L379" s="33">
        <f t="shared" si="89"/>
        <v>0.94246575342465755</v>
      </c>
    </row>
    <row r="380" spans="1:12" x14ac:dyDescent="0.2">
      <c r="A380" s="109" t="s">
        <v>812</v>
      </c>
      <c r="B380" s="109" t="s">
        <v>837</v>
      </c>
      <c r="C380" s="109" t="s">
        <v>838</v>
      </c>
      <c r="D380" s="109"/>
      <c r="E380" s="109">
        <v>365</v>
      </c>
      <c r="F380" s="5"/>
      <c r="G380" s="32"/>
      <c r="H380" s="32"/>
      <c r="I380" s="33">
        <f t="shared" si="87"/>
        <v>0</v>
      </c>
      <c r="J380" s="54"/>
      <c r="K380" s="34">
        <f t="shared" si="88"/>
        <v>365</v>
      </c>
      <c r="L380" s="33">
        <f t="shared" si="89"/>
        <v>1</v>
      </c>
    </row>
    <row r="381" spans="1:12" x14ac:dyDescent="0.2">
      <c r="A381" s="109" t="s">
        <v>812</v>
      </c>
      <c r="B381" s="109" t="s">
        <v>839</v>
      </c>
      <c r="C381" s="109" t="s">
        <v>840</v>
      </c>
      <c r="D381" s="109"/>
      <c r="E381" s="109">
        <v>365</v>
      </c>
      <c r="F381" s="5"/>
      <c r="G381" s="13" t="s">
        <v>29</v>
      </c>
      <c r="H381" s="218">
        <v>39</v>
      </c>
      <c r="I381" s="33">
        <f t="shared" si="87"/>
        <v>0.10684931506849316</v>
      </c>
      <c r="J381" s="54"/>
      <c r="K381" s="34">
        <f t="shared" si="88"/>
        <v>326</v>
      </c>
      <c r="L381" s="33">
        <f t="shared" si="89"/>
        <v>0.89315068493150684</v>
      </c>
    </row>
    <row r="382" spans="1:12" x14ac:dyDescent="0.2">
      <c r="A382" s="109" t="s">
        <v>812</v>
      </c>
      <c r="B382" s="109" t="s">
        <v>841</v>
      </c>
      <c r="C382" s="109" t="s">
        <v>842</v>
      </c>
      <c r="D382" s="109"/>
      <c r="E382" s="109">
        <v>365</v>
      </c>
      <c r="F382" s="5"/>
      <c r="G382" s="13" t="s">
        <v>29</v>
      </c>
      <c r="H382" s="218">
        <v>21</v>
      </c>
      <c r="I382" s="33">
        <f t="shared" si="87"/>
        <v>5.7534246575342465E-2</v>
      </c>
      <c r="J382" s="54"/>
      <c r="K382" s="34">
        <f t="shared" si="88"/>
        <v>344</v>
      </c>
      <c r="L382" s="33">
        <f t="shared" si="89"/>
        <v>0.94246575342465755</v>
      </c>
    </row>
    <row r="383" spans="1:12" x14ac:dyDescent="0.2">
      <c r="A383" s="109" t="s">
        <v>812</v>
      </c>
      <c r="B383" s="109" t="s">
        <v>843</v>
      </c>
      <c r="C383" s="109" t="s">
        <v>844</v>
      </c>
      <c r="D383" s="109"/>
      <c r="E383" s="109">
        <v>365</v>
      </c>
      <c r="F383" s="5"/>
      <c r="G383" s="13" t="s">
        <v>29</v>
      </c>
      <c r="H383" s="218">
        <v>6</v>
      </c>
      <c r="I383" s="33">
        <f t="shared" si="87"/>
        <v>1.643835616438356E-2</v>
      </c>
      <c r="J383" s="54"/>
      <c r="K383" s="34">
        <f t="shared" si="88"/>
        <v>359</v>
      </c>
      <c r="L383" s="33">
        <f t="shared" si="89"/>
        <v>0.98356164383561639</v>
      </c>
    </row>
    <row r="384" spans="1:12" x14ac:dyDescent="0.2">
      <c r="A384" s="109" t="s">
        <v>812</v>
      </c>
      <c r="B384" s="109" t="s">
        <v>845</v>
      </c>
      <c r="C384" s="109" t="s">
        <v>846</v>
      </c>
      <c r="D384" s="109"/>
      <c r="E384" s="109">
        <v>365</v>
      </c>
      <c r="F384" s="5"/>
      <c r="G384" s="13" t="s">
        <v>29</v>
      </c>
      <c r="H384" s="218">
        <v>7</v>
      </c>
      <c r="I384" s="33">
        <f t="shared" si="87"/>
        <v>1.9178082191780823E-2</v>
      </c>
      <c r="J384" s="54"/>
      <c r="K384" s="34">
        <f t="shared" si="88"/>
        <v>358</v>
      </c>
      <c r="L384" s="33">
        <f t="shared" si="89"/>
        <v>0.98082191780821915</v>
      </c>
    </row>
    <row r="385" spans="1:12" x14ac:dyDescent="0.2">
      <c r="A385" s="109" t="s">
        <v>812</v>
      </c>
      <c r="B385" s="109" t="s">
        <v>847</v>
      </c>
      <c r="C385" s="109" t="s">
        <v>848</v>
      </c>
      <c r="D385" s="109"/>
      <c r="E385" s="109">
        <v>365</v>
      </c>
      <c r="F385" s="5"/>
      <c r="G385" s="32"/>
      <c r="H385" s="32"/>
      <c r="I385" s="33">
        <f t="shared" si="87"/>
        <v>0</v>
      </c>
      <c r="J385" s="54"/>
      <c r="K385" s="34">
        <f t="shared" si="88"/>
        <v>365</v>
      </c>
      <c r="L385" s="33">
        <f t="shared" si="89"/>
        <v>1</v>
      </c>
    </row>
    <row r="386" spans="1:12" x14ac:dyDescent="0.2">
      <c r="A386" s="109" t="s">
        <v>812</v>
      </c>
      <c r="B386" s="109" t="s">
        <v>849</v>
      </c>
      <c r="C386" s="109" t="s">
        <v>850</v>
      </c>
      <c r="D386" s="109"/>
      <c r="E386" s="109">
        <v>365</v>
      </c>
      <c r="F386" s="5"/>
      <c r="G386" s="13" t="s">
        <v>29</v>
      </c>
      <c r="H386" s="218">
        <v>36</v>
      </c>
      <c r="I386" s="33">
        <f t="shared" si="87"/>
        <v>9.8630136986301367E-2</v>
      </c>
      <c r="J386" s="54"/>
      <c r="K386" s="34">
        <f t="shared" si="88"/>
        <v>329</v>
      </c>
      <c r="L386" s="33">
        <f t="shared" si="89"/>
        <v>0.90136986301369859</v>
      </c>
    </row>
    <row r="387" spans="1:12" x14ac:dyDescent="0.2">
      <c r="A387" s="109" t="s">
        <v>812</v>
      </c>
      <c r="B387" s="109" t="s">
        <v>851</v>
      </c>
      <c r="C387" s="109" t="s">
        <v>852</v>
      </c>
      <c r="D387" s="109"/>
      <c r="E387" s="109">
        <v>365</v>
      </c>
      <c r="F387" s="5"/>
      <c r="G387" s="32"/>
      <c r="H387" s="32"/>
      <c r="I387" s="33">
        <f t="shared" si="87"/>
        <v>0</v>
      </c>
      <c r="J387" s="54"/>
      <c r="K387" s="34">
        <f t="shared" si="88"/>
        <v>365</v>
      </c>
      <c r="L387" s="33">
        <f t="shared" si="89"/>
        <v>1</v>
      </c>
    </row>
    <row r="388" spans="1:12" x14ac:dyDescent="0.2">
      <c r="A388" s="109" t="s">
        <v>812</v>
      </c>
      <c r="B388" s="109" t="s">
        <v>853</v>
      </c>
      <c r="C388" s="109" t="s">
        <v>854</v>
      </c>
      <c r="D388" s="109"/>
      <c r="E388" s="109">
        <v>365</v>
      </c>
      <c r="F388" s="5"/>
      <c r="G388" s="13" t="s">
        <v>29</v>
      </c>
      <c r="H388" s="218">
        <v>48</v>
      </c>
      <c r="I388" s="33">
        <f t="shared" si="87"/>
        <v>0.13150684931506848</v>
      </c>
      <c r="J388" s="54"/>
      <c r="K388" s="34">
        <f t="shared" si="88"/>
        <v>317</v>
      </c>
      <c r="L388" s="33">
        <f t="shared" si="89"/>
        <v>0.86849315068493149</v>
      </c>
    </row>
    <row r="389" spans="1:12" x14ac:dyDescent="0.2">
      <c r="A389" s="109" t="s">
        <v>812</v>
      </c>
      <c r="B389" s="109" t="s">
        <v>855</v>
      </c>
      <c r="C389" s="109" t="s">
        <v>856</v>
      </c>
      <c r="D389" s="109"/>
      <c r="E389" s="109">
        <v>365</v>
      </c>
      <c r="F389" s="5"/>
      <c r="G389" s="13" t="s">
        <v>29</v>
      </c>
      <c r="H389" s="218">
        <v>10</v>
      </c>
      <c r="I389" s="33">
        <f t="shared" si="87"/>
        <v>2.7397260273972601E-2</v>
      </c>
      <c r="J389" s="54"/>
      <c r="K389" s="34">
        <f t="shared" si="88"/>
        <v>355</v>
      </c>
      <c r="L389" s="33">
        <f t="shared" si="89"/>
        <v>0.9726027397260274</v>
      </c>
    </row>
    <row r="390" spans="1:12" x14ac:dyDescent="0.2">
      <c r="A390" s="109" t="s">
        <v>812</v>
      </c>
      <c r="B390" s="109" t="s">
        <v>857</v>
      </c>
      <c r="C390" s="109" t="s">
        <v>858</v>
      </c>
      <c r="D390" s="109"/>
      <c r="E390" s="109">
        <v>365</v>
      </c>
      <c r="F390" s="5"/>
      <c r="G390" s="32"/>
      <c r="H390" s="32"/>
      <c r="I390" s="33">
        <f t="shared" si="87"/>
        <v>0</v>
      </c>
      <c r="J390" s="54"/>
      <c r="K390" s="34">
        <f t="shared" si="88"/>
        <v>365</v>
      </c>
      <c r="L390" s="33">
        <f t="shared" si="89"/>
        <v>1</v>
      </c>
    </row>
    <row r="391" spans="1:12" x14ac:dyDescent="0.2">
      <c r="A391" s="109" t="s">
        <v>812</v>
      </c>
      <c r="B391" s="109" t="s">
        <v>859</v>
      </c>
      <c r="C391" s="109" t="s">
        <v>860</v>
      </c>
      <c r="D391" s="109"/>
      <c r="E391" s="109">
        <v>365</v>
      </c>
      <c r="F391" s="5"/>
      <c r="G391" s="32"/>
      <c r="H391" s="32"/>
      <c r="I391" s="33">
        <f t="shared" si="87"/>
        <v>0</v>
      </c>
      <c r="J391" s="54"/>
      <c r="K391" s="34">
        <f t="shared" si="88"/>
        <v>365</v>
      </c>
      <c r="L391" s="33">
        <f t="shared" si="89"/>
        <v>1</v>
      </c>
    </row>
    <row r="392" spans="1:12" x14ac:dyDescent="0.2">
      <c r="A392" s="109" t="s">
        <v>812</v>
      </c>
      <c r="B392" s="109" t="s">
        <v>861</v>
      </c>
      <c r="C392" s="109" t="s">
        <v>862</v>
      </c>
      <c r="D392" s="109"/>
      <c r="E392" s="109">
        <v>365</v>
      </c>
      <c r="F392" s="5"/>
      <c r="G392" s="32"/>
      <c r="H392" s="32"/>
      <c r="I392" s="33">
        <f t="shared" si="87"/>
        <v>0</v>
      </c>
      <c r="J392" s="54"/>
      <c r="K392" s="34">
        <f t="shared" si="88"/>
        <v>365</v>
      </c>
      <c r="L392" s="33">
        <f t="shared" si="89"/>
        <v>1</v>
      </c>
    </row>
    <row r="393" spans="1:12" x14ac:dyDescent="0.2">
      <c r="A393" s="109" t="s">
        <v>812</v>
      </c>
      <c r="B393" s="109" t="s">
        <v>863</v>
      </c>
      <c r="C393" s="109" t="s">
        <v>620</v>
      </c>
      <c r="D393" s="109"/>
      <c r="E393" s="109">
        <v>365</v>
      </c>
      <c r="F393" s="5"/>
      <c r="G393" s="32"/>
      <c r="H393" s="32"/>
      <c r="I393" s="33">
        <f t="shared" si="87"/>
        <v>0</v>
      </c>
      <c r="J393" s="54"/>
      <c r="K393" s="34">
        <f t="shared" si="88"/>
        <v>365</v>
      </c>
      <c r="L393" s="33">
        <f t="shared" si="89"/>
        <v>1</v>
      </c>
    </row>
    <row r="394" spans="1:12" x14ac:dyDescent="0.2">
      <c r="A394" s="109" t="s">
        <v>812</v>
      </c>
      <c r="B394" s="109" t="s">
        <v>864</v>
      </c>
      <c r="C394" s="109" t="s">
        <v>865</v>
      </c>
      <c r="D394" s="109"/>
      <c r="E394" s="109">
        <v>365</v>
      </c>
      <c r="F394" s="5"/>
      <c r="G394" s="32"/>
      <c r="H394" s="32"/>
      <c r="I394" s="33">
        <f t="shared" si="87"/>
        <v>0</v>
      </c>
      <c r="J394" s="54"/>
      <c r="K394" s="34">
        <f t="shared" si="88"/>
        <v>365</v>
      </c>
      <c r="L394" s="33">
        <f t="shared" si="89"/>
        <v>1</v>
      </c>
    </row>
    <row r="395" spans="1:12" x14ac:dyDescent="0.2">
      <c r="A395" s="109" t="s">
        <v>812</v>
      </c>
      <c r="B395" s="109" t="s">
        <v>866</v>
      </c>
      <c r="C395" s="109" t="s">
        <v>867</v>
      </c>
      <c r="D395" s="109"/>
      <c r="E395" s="109">
        <v>365</v>
      </c>
      <c r="F395" s="5"/>
      <c r="G395" s="13" t="s">
        <v>29</v>
      </c>
      <c r="H395" s="218">
        <v>35</v>
      </c>
      <c r="I395" s="33">
        <f t="shared" si="87"/>
        <v>9.5890410958904104E-2</v>
      </c>
      <c r="J395" s="54"/>
      <c r="K395" s="34">
        <f t="shared" si="88"/>
        <v>330</v>
      </c>
      <c r="L395" s="33">
        <f t="shared" si="89"/>
        <v>0.90410958904109584</v>
      </c>
    </row>
    <row r="396" spans="1:12" x14ac:dyDescent="0.2">
      <c r="A396" s="109" t="s">
        <v>812</v>
      </c>
      <c r="B396" s="109" t="s">
        <v>868</v>
      </c>
      <c r="C396" s="109" t="s">
        <v>869</v>
      </c>
      <c r="D396" s="109"/>
      <c r="E396" s="109">
        <v>365</v>
      </c>
      <c r="F396" s="5"/>
      <c r="G396" s="32"/>
      <c r="H396" s="32"/>
      <c r="I396" s="33">
        <f t="shared" si="87"/>
        <v>0</v>
      </c>
      <c r="J396" s="54"/>
      <c r="K396" s="34">
        <f t="shared" si="88"/>
        <v>365</v>
      </c>
      <c r="L396" s="33">
        <f t="shared" si="89"/>
        <v>1</v>
      </c>
    </row>
    <row r="397" spans="1:12" x14ac:dyDescent="0.2">
      <c r="A397" s="109" t="s">
        <v>812</v>
      </c>
      <c r="B397" s="109" t="s">
        <v>870</v>
      </c>
      <c r="C397" s="109" t="s">
        <v>871</v>
      </c>
      <c r="D397" s="109"/>
      <c r="E397" s="109">
        <v>365</v>
      </c>
      <c r="F397" s="5"/>
      <c r="G397" s="13"/>
      <c r="H397" s="138"/>
      <c r="I397" s="33">
        <f t="shared" si="87"/>
        <v>0</v>
      </c>
      <c r="J397" s="54"/>
      <c r="K397" s="34">
        <f t="shared" si="88"/>
        <v>365</v>
      </c>
      <c r="L397" s="33">
        <f t="shared" si="89"/>
        <v>1</v>
      </c>
    </row>
    <row r="398" spans="1:12" x14ac:dyDescent="0.2">
      <c r="A398" s="109" t="s">
        <v>812</v>
      </c>
      <c r="B398" s="109" t="s">
        <v>872</v>
      </c>
      <c r="C398" s="109" t="s">
        <v>873</v>
      </c>
      <c r="D398" s="109"/>
      <c r="E398" s="109">
        <v>365</v>
      </c>
      <c r="F398" s="5"/>
      <c r="G398" s="32"/>
      <c r="H398" s="32"/>
      <c r="I398" s="33">
        <f t="shared" si="87"/>
        <v>0</v>
      </c>
      <c r="J398" s="54"/>
      <c r="K398" s="34">
        <f t="shared" si="88"/>
        <v>365</v>
      </c>
      <c r="L398" s="33">
        <f t="shared" si="89"/>
        <v>1</v>
      </c>
    </row>
    <row r="399" spans="1:12" x14ac:dyDescent="0.2">
      <c r="A399" s="109" t="s">
        <v>812</v>
      </c>
      <c r="B399" s="109" t="s">
        <v>874</v>
      </c>
      <c r="C399" s="109" t="s">
        <v>875</v>
      </c>
      <c r="D399" s="109"/>
      <c r="E399" s="109">
        <v>365</v>
      </c>
      <c r="F399" s="5"/>
      <c r="G399" s="13" t="s">
        <v>29</v>
      </c>
      <c r="H399" s="138">
        <v>2</v>
      </c>
      <c r="I399" s="33">
        <f t="shared" si="87"/>
        <v>5.4794520547945206E-3</v>
      </c>
      <c r="J399" s="54"/>
      <c r="K399" s="34">
        <f t="shared" si="88"/>
        <v>363</v>
      </c>
      <c r="L399" s="33">
        <f t="shared" si="89"/>
        <v>0.9945205479452055</v>
      </c>
    </row>
    <row r="400" spans="1:12" x14ac:dyDescent="0.2">
      <c r="A400" s="109" t="s">
        <v>812</v>
      </c>
      <c r="B400" s="109" t="s">
        <v>876</v>
      </c>
      <c r="C400" s="109" t="s">
        <v>877</v>
      </c>
      <c r="D400" s="109"/>
      <c r="E400" s="109">
        <v>365</v>
      </c>
      <c r="F400" s="5"/>
      <c r="G400" s="32"/>
      <c r="H400" s="32"/>
      <c r="I400" s="33">
        <f t="shared" si="87"/>
        <v>0</v>
      </c>
      <c r="J400" s="54"/>
      <c r="K400" s="34">
        <f t="shared" si="88"/>
        <v>365</v>
      </c>
      <c r="L400" s="33">
        <f t="shared" si="89"/>
        <v>1</v>
      </c>
    </row>
    <row r="401" spans="1:12" x14ac:dyDescent="0.2">
      <c r="A401" s="110" t="s">
        <v>812</v>
      </c>
      <c r="B401" s="110" t="s">
        <v>878</v>
      </c>
      <c r="C401" s="110" t="s">
        <v>879</v>
      </c>
      <c r="D401" s="110"/>
      <c r="E401" s="110">
        <v>365</v>
      </c>
      <c r="F401" s="55"/>
      <c r="G401" s="35"/>
      <c r="H401" s="35"/>
      <c r="I401" s="36">
        <f t="shared" si="87"/>
        <v>0</v>
      </c>
      <c r="J401" s="56"/>
      <c r="K401" s="37">
        <f t="shared" si="88"/>
        <v>365</v>
      </c>
      <c r="L401" s="36">
        <f t="shared" si="89"/>
        <v>1</v>
      </c>
    </row>
    <row r="402" spans="1:12" x14ac:dyDescent="0.2">
      <c r="A402" s="27"/>
      <c r="B402" s="28">
        <f>COUNTA(B368:B401)</f>
        <v>34</v>
      </c>
      <c r="C402" s="27"/>
      <c r="E402" s="31">
        <f>SUM(E368:E401)</f>
        <v>12410</v>
      </c>
      <c r="F402" s="38"/>
      <c r="G402" s="28">
        <f>COUNTA(G368:G401)</f>
        <v>15</v>
      </c>
      <c r="H402" s="31">
        <f>SUM(H368:H401)</f>
        <v>441</v>
      </c>
      <c r="I402" s="39">
        <f>H402/E402</f>
        <v>3.5535858178887991E-2</v>
      </c>
      <c r="J402" s="114"/>
      <c r="K402" s="45">
        <f>E402-H402</f>
        <v>11969</v>
      </c>
      <c r="L402" s="39">
        <f>K402/E402</f>
        <v>0.96446414182111195</v>
      </c>
    </row>
    <row r="403" spans="1:12" ht="8.25" customHeight="1" x14ac:dyDescent="0.2">
      <c r="A403" s="27"/>
      <c r="B403" s="28"/>
      <c r="C403" s="27"/>
      <c r="E403" s="31"/>
      <c r="F403" s="38"/>
      <c r="G403" s="28"/>
      <c r="H403" s="31"/>
      <c r="I403" s="39"/>
      <c r="J403" s="114"/>
      <c r="K403" s="45"/>
      <c r="L403" s="39"/>
    </row>
    <row r="404" spans="1:12" x14ac:dyDescent="0.2">
      <c r="A404" s="109" t="s">
        <v>880</v>
      </c>
      <c r="B404" s="109" t="s">
        <v>881</v>
      </c>
      <c r="C404" s="109" t="s">
        <v>882</v>
      </c>
      <c r="D404" s="109"/>
      <c r="E404" s="109">
        <v>365</v>
      </c>
      <c r="F404" s="5"/>
      <c r="G404" s="13"/>
      <c r="H404" s="32"/>
      <c r="I404" s="33">
        <f t="shared" ref="I404:I431" si="90">H404/E404</f>
        <v>0</v>
      </c>
      <c r="J404" s="54"/>
      <c r="K404" s="34">
        <f t="shared" ref="K404:K431" si="91">E404-H404</f>
        <v>365</v>
      </c>
      <c r="L404" s="33">
        <f t="shared" ref="L404:L431" si="92">K404/E404</f>
        <v>1</v>
      </c>
    </row>
    <row r="405" spans="1:12" x14ac:dyDescent="0.2">
      <c r="A405" s="109" t="s">
        <v>880</v>
      </c>
      <c r="B405" s="109" t="s">
        <v>883</v>
      </c>
      <c r="C405" s="109" t="s">
        <v>884</v>
      </c>
      <c r="D405" s="109"/>
      <c r="E405" s="109">
        <v>365</v>
      </c>
      <c r="F405" s="5"/>
      <c r="G405" s="13" t="s">
        <v>29</v>
      </c>
      <c r="H405" s="218">
        <v>2</v>
      </c>
      <c r="I405" s="33">
        <f t="shared" ref="I405:I430" si="93">H405/E405</f>
        <v>5.4794520547945206E-3</v>
      </c>
      <c r="J405" s="54"/>
      <c r="K405" s="34">
        <f t="shared" ref="K405:K430" si="94">E405-H405</f>
        <v>363</v>
      </c>
      <c r="L405" s="33">
        <f t="shared" ref="L405:L430" si="95">K405/E405</f>
        <v>0.9945205479452055</v>
      </c>
    </row>
    <row r="406" spans="1:12" x14ac:dyDescent="0.2">
      <c r="A406" s="109" t="s">
        <v>880</v>
      </c>
      <c r="B406" s="109" t="s">
        <v>885</v>
      </c>
      <c r="C406" s="109" t="s">
        <v>886</v>
      </c>
      <c r="D406" s="109"/>
      <c r="E406" s="109">
        <v>365</v>
      </c>
      <c r="F406" s="5"/>
      <c r="G406" s="13"/>
      <c r="H406" s="32"/>
      <c r="I406" s="33">
        <f t="shared" si="93"/>
        <v>0</v>
      </c>
      <c r="J406" s="54"/>
      <c r="K406" s="34">
        <f t="shared" si="94"/>
        <v>365</v>
      </c>
      <c r="L406" s="33">
        <f t="shared" si="95"/>
        <v>1</v>
      </c>
    </row>
    <row r="407" spans="1:12" x14ac:dyDescent="0.2">
      <c r="A407" s="109" t="s">
        <v>880</v>
      </c>
      <c r="B407" s="109" t="s">
        <v>887</v>
      </c>
      <c r="C407" s="109" t="s">
        <v>888</v>
      </c>
      <c r="D407" s="109"/>
      <c r="E407" s="109">
        <v>365</v>
      </c>
      <c r="F407" s="5"/>
      <c r="G407" s="13" t="s">
        <v>29</v>
      </c>
      <c r="H407" s="218">
        <v>118</v>
      </c>
      <c r="I407" s="33">
        <f t="shared" si="93"/>
        <v>0.32328767123287672</v>
      </c>
      <c r="J407" s="54"/>
      <c r="K407" s="34">
        <f t="shared" si="94"/>
        <v>247</v>
      </c>
      <c r="L407" s="33">
        <f t="shared" si="95"/>
        <v>0.67671232876712328</v>
      </c>
    </row>
    <row r="408" spans="1:12" x14ac:dyDescent="0.2">
      <c r="A408" s="109" t="s">
        <v>880</v>
      </c>
      <c r="B408" s="109" t="s">
        <v>889</v>
      </c>
      <c r="C408" s="109" t="s">
        <v>210</v>
      </c>
      <c r="D408" s="109"/>
      <c r="E408" s="109">
        <v>365</v>
      </c>
      <c r="F408" s="5"/>
      <c r="G408" s="13"/>
      <c r="H408" s="32"/>
      <c r="I408" s="33">
        <f t="shared" si="93"/>
        <v>0</v>
      </c>
      <c r="J408" s="54"/>
      <c r="K408" s="34">
        <f t="shared" si="94"/>
        <v>365</v>
      </c>
      <c r="L408" s="33">
        <f t="shared" si="95"/>
        <v>1</v>
      </c>
    </row>
    <row r="409" spans="1:12" x14ac:dyDescent="0.2">
      <c r="A409" s="109" t="s">
        <v>880</v>
      </c>
      <c r="B409" s="109" t="s">
        <v>890</v>
      </c>
      <c r="C409" s="109" t="s">
        <v>891</v>
      </c>
      <c r="D409" s="109"/>
      <c r="E409" s="109">
        <v>365</v>
      </c>
      <c r="F409" s="5"/>
      <c r="G409" s="13"/>
      <c r="H409" s="32"/>
      <c r="I409" s="33">
        <f t="shared" si="93"/>
        <v>0</v>
      </c>
      <c r="J409" s="54"/>
      <c r="K409" s="34">
        <f t="shared" si="94"/>
        <v>365</v>
      </c>
      <c r="L409" s="33">
        <f t="shared" si="95"/>
        <v>1</v>
      </c>
    </row>
    <row r="410" spans="1:12" x14ac:dyDescent="0.2">
      <c r="A410" s="109" t="s">
        <v>880</v>
      </c>
      <c r="B410" s="109" t="s">
        <v>892</v>
      </c>
      <c r="C410" s="109" t="s">
        <v>893</v>
      </c>
      <c r="D410" s="109"/>
      <c r="E410" s="109">
        <v>365</v>
      </c>
      <c r="F410" s="5"/>
      <c r="G410" s="13"/>
      <c r="H410" s="32"/>
      <c r="I410" s="33">
        <f t="shared" si="93"/>
        <v>0</v>
      </c>
      <c r="J410" s="54"/>
      <c r="K410" s="34">
        <f t="shared" si="94"/>
        <v>365</v>
      </c>
      <c r="L410" s="33">
        <f t="shared" si="95"/>
        <v>1</v>
      </c>
    </row>
    <row r="411" spans="1:12" x14ac:dyDescent="0.2">
      <c r="A411" s="109" t="s">
        <v>880</v>
      </c>
      <c r="B411" s="109" t="s">
        <v>894</v>
      </c>
      <c r="C411" s="109" t="s">
        <v>895</v>
      </c>
      <c r="D411" s="109"/>
      <c r="E411" s="109">
        <v>365</v>
      </c>
      <c r="F411" s="5"/>
      <c r="G411" s="13" t="s">
        <v>29</v>
      </c>
      <c r="H411" s="218">
        <v>21</v>
      </c>
      <c r="I411" s="33">
        <f t="shared" si="93"/>
        <v>5.7534246575342465E-2</v>
      </c>
      <c r="J411" s="54"/>
      <c r="K411" s="34">
        <f t="shared" si="94"/>
        <v>344</v>
      </c>
      <c r="L411" s="33">
        <f t="shared" si="95"/>
        <v>0.94246575342465755</v>
      </c>
    </row>
    <row r="412" spans="1:12" x14ac:dyDescent="0.2">
      <c r="A412" s="109" t="s">
        <v>880</v>
      </c>
      <c r="B412" s="109" t="s">
        <v>896</v>
      </c>
      <c r="C412" s="109" t="s">
        <v>897</v>
      </c>
      <c r="D412" s="109"/>
      <c r="E412" s="109">
        <v>365</v>
      </c>
      <c r="F412" s="5"/>
      <c r="G412" s="13"/>
      <c r="H412" s="138"/>
      <c r="I412" s="33">
        <f t="shared" si="93"/>
        <v>0</v>
      </c>
      <c r="J412" s="54"/>
      <c r="K412" s="34">
        <f t="shared" si="94"/>
        <v>365</v>
      </c>
      <c r="L412" s="33">
        <f t="shared" si="95"/>
        <v>1</v>
      </c>
    </row>
    <row r="413" spans="1:12" x14ac:dyDescent="0.2">
      <c r="A413" s="109" t="s">
        <v>880</v>
      </c>
      <c r="B413" s="109" t="s">
        <v>898</v>
      </c>
      <c r="C413" s="109" t="s">
        <v>899</v>
      </c>
      <c r="D413" s="109"/>
      <c r="E413" s="109">
        <v>365</v>
      </c>
      <c r="F413" s="5"/>
      <c r="G413" s="13"/>
      <c r="H413" s="32"/>
      <c r="I413" s="33">
        <f t="shared" si="93"/>
        <v>0</v>
      </c>
      <c r="J413" s="54"/>
      <c r="K413" s="34">
        <f t="shared" si="94"/>
        <v>365</v>
      </c>
      <c r="L413" s="33">
        <f t="shared" si="95"/>
        <v>1</v>
      </c>
    </row>
    <row r="414" spans="1:12" x14ac:dyDescent="0.2">
      <c r="A414" s="109" t="s">
        <v>880</v>
      </c>
      <c r="B414" s="109" t="s">
        <v>900</v>
      </c>
      <c r="C414" s="109" t="s">
        <v>901</v>
      </c>
      <c r="D414" s="109"/>
      <c r="E414" s="109">
        <v>365</v>
      </c>
      <c r="F414" s="5"/>
      <c r="G414" s="13"/>
      <c r="H414" s="32"/>
      <c r="I414" s="33">
        <f t="shared" si="93"/>
        <v>0</v>
      </c>
      <c r="J414" s="54"/>
      <c r="K414" s="34">
        <f t="shared" si="94"/>
        <v>365</v>
      </c>
      <c r="L414" s="33">
        <f t="shared" si="95"/>
        <v>1</v>
      </c>
    </row>
    <row r="415" spans="1:12" x14ac:dyDescent="0.2">
      <c r="A415" s="109" t="s">
        <v>880</v>
      </c>
      <c r="B415" s="109" t="s">
        <v>902</v>
      </c>
      <c r="C415" s="109" t="s">
        <v>903</v>
      </c>
      <c r="D415" s="109"/>
      <c r="E415" s="109">
        <v>365</v>
      </c>
      <c r="F415" s="5"/>
      <c r="G415" s="13"/>
      <c r="H415" s="32"/>
      <c r="I415" s="33">
        <f t="shared" si="93"/>
        <v>0</v>
      </c>
      <c r="J415" s="54"/>
      <c r="K415" s="34">
        <f t="shared" si="94"/>
        <v>365</v>
      </c>
      <c r="L415" s="33">
        <f t="shared" si="95"/>
        <v>1</v>
      </c>
    </row>
    <row r="416" spans="1:12" x14ac:dyDescent="0.2">
      <c r="A416" s="109" t="s">
        <v>880</v>
      </c>
      <c r="B416" s="109" t="s">
        <v>904</v>
      </c>
      <c r="C416" s="109" t="s">
        <v>905</v>
      </c>
      <c r="D416" s="109"/>
      <c r="E416" s="109">
        <v>365</v>
      </c>
      <c r="F416" s="5"/>
      <c r="G416" s="13"/>
      <c r="H416" s="32"/>
      <c r="I416" s="33">
        <f t="shared" si="93"/>
        <v>0</v>
      </c>
      <c r="J416" s="54"/>
      <c r="K416" s="34">
        <f t="shared" si="94"/>
        <v>365</v>
      </c>
      <c r="L416" s="33">
        <f t="shared" si="95"/>
        <v>1</v>
      </c>
    </row>
    <row r="417" spans="1:12" x14ac:dyDescent="0.2">
      <c r="A417" s="109" t="s">
        <v>880</v>
      </c>
      <c r="B417" s="109" t="s">
        <v>906</v>
      </c>
      <c r="C417" s="109" t="s">
        <v>907</v>
      </c>
      <c r="D417" s="109"/>
      <c r="E417" s="109">
        <v>365</v>
      </c>
      <c r="F417" s="5"/>
      <c r="G417" s="13"/>
      <c r="H417" s="138"/>
      <c r="I417" s="33">
        <f t="shared" si="93"/>
        <v>0</v>
      </c>
      <c r="J417" s="54"/>
      <c r="K417" s="34">
        <f t="shared" si="94"/>
        <v>365</v>
      </c>
      <c r="L417" s="33">
        <f t="shared" si="95"/>
        <v>1</v>
      </c>
    </row>
    <row r="418" spans="1:12" x14ac:dyDescent="0.2">
      <c r="A418" s="109" t="s">
        <v>880</v>
      </c>
      <c r="B418" s="109" t="s">
        <v>908</v>
      </c>
      <c r="C418" s="109" t="s">
        <v>909</v>
      </c>
      <c r="D418" s="109"/>
      <c r="E418" s="109">
        <v>365</v>
      </c>
      <c r="F418" s="5"/>
      <c r="G418" s="13"/>
      <c r="H418" s="32"/>
      <c r="I418" s="33">
        <f t="shared" si="93"/>
        <v>0</v>
      </c>
      <c r="J418" s="54"/>
      <c r="K418" s="34">
        <f t="shared" si="94"/>
        <v>365</v>
      </c>
      <c r="L418" s="33">
        <f t="shared" si="95"/>
        <v>1</v>
      </c>
    </row>
    <row r="419" spans="1:12" x14ac:dyDescent="0.2">
      <c r="A419" s="109" t="s">
        <v>880</v>
      </c>
      <c r="B419" s="109" t="s">
        <v>910</v>
      </c>
      <c r="C419" s="109" t="s">
        <v>911</v>
      </c>
      <c r="D419" s="109"/>
      <c r="E419" s="109">
        <v>365</v>
      </c>
      <c r="F419" s="5"/>
      <c r="G419" s="13"/>
      <c r="H419" s="32"/>
      <c r="I419" s="33">
        <f t="shared" si="93"/>
        <v>0</v>
      </c>
      <c r="J419" s="54"/>
      <c r="K419" s="34">
        <f t="shared" si="94"/>
        <v>365</v>
      </c>
      <c r="L419" s="33">
        <f t="shared" si="95"/>
        <v>1</v>
      </c>
    </row>
    <row r="420" spans="1:12" x14ac:dyDescent="0.2">
      <c r="A420" s="109" t="s">
        <v>880</v>
      </c>
      <c r="B420" s="109" t="s">
        <v>912</v>
      </c>
      <c r="C420" s="109" t="s">
        <v>913</v>
      </c>
      <c r="D420" s="109"/>
      <c r="E420" s="109">
        <v>365</v>
      </c>
      <c r="F420" s="5"/>
      <c r="G420" s="13" t="s">
        <v>29</v>
      </c>
      <c r="H420" s="32">
        <v>2</v>
      </c>
      <c r="I420" s="33">
        <f t="shared" si="93"/>
        <v>5.4794520547945206E-3</v>
      </c>
      <c r="J420" s="54"/>
      <c r="K420" s="34">
        <f t="shared" si="94"/>
        <v>363</v>
      </c>
      <c r="L420" s="33">
        <f t="shared" si="95"/>
        <v>0.9945205479452055</v>
      </c>
    </row>
    <row r="421" spans="1:12" x14ac:dyDescent="0.2">
      <c r="A421" s="109" t="s">
        <v>880</v>
      </c>
      <c r="B421" s="109" t="s">
        <v>914</v>
      </c>
      <c r="C421" s="109" t="s">
        <v>915</v>
      </c>
      <c r="D421" s="109"/>
      <c r="E421" s="109">
        <v>365</v>
      </c>
      <c r="F421" s="5"/>
      <c r="G421" s="13"/>
      <c r="H421" s="32"/>
      <c r="I421" s="33">
        <f t="shared" si="93"/>
        <v>0</v>
      </c>
      <c r="J421" s="54"/>
      <c r="K421" s="34">
        <f t="shared" si="94"/>
        <v>365</v>
      </c>
      <c r="L421" s="33">
        <f t="shared" si="95"/>
        <v>1</v>
      </c>
    </row>
    <row r="422" spans="1:12" x14ac:dyDescent="0.2">
      <c r="A422" s="109" t="s">
        <v>880</v>
      </c>
      <c r="B422" s="109" t="s">
        <v>916</v>
      </c>
      <c r="C422" s="109" t="s">
        <v>917</v>
      </c>
      <c r="D422" s="109"/>
      <c r="E422" s="109">
        <v>365</v>
      </c>
      <c r="F422" s="5"/>
      <c r="G422" s="13"/>
      <c r="H422" s="32"/>
      <c r="I422" s="33">
        <f t="shared" si="93"/>
        <v>0</v>
      </c>
      <c r="J422" s="54"/>
      <c r="K422" s="34">
        <f t="shared" si="94"/>
        <v>365</v>
      </c>
      <c r="L422" s="33">
        <f t="shared" si="95"/>
        <v>1</v>
      </c>
    </row>
    <row r="423" spans="1:12" x14ac:dyDescent="0.2">
      <c r="A423" s="109" t="s">
        <v>880</v>
      </c>
      <c r="B423" s="109" t="s">
        <v>918</v>
      </c>
      <c r="C423" s="109" t="s">
        <v>919</v>
      </c>
      <c r="D423" s="109"/>
      <c r="E423" s="109">
        <v>365</v>
      </c>
      <c r="F423" s="5"/>
      <c r="G423" s="13"/>
      <c r="H423" s="32"/>
      <c r="I423" s="33">
        <f t="shared" si="93"/>
        <v>0</v>
      </c>
      <c r="J423" s="54"/>
      <c r="K423" s="34">
        <f t="shared" si="94"/>
        <v>365</v>
      </c>
      <c r="L423" s="33">
        <f t="shared" si="95"/>
        <v>1</v>
      </c>
    </row>
    <row r="424" spans="1:12" x14ac:dyDescent="0.2">
      <c r="A424" s="109" t="s">
        <v>880</v>
      </c>
      <c r="B424" s="109" t="s">
        <v>920</v>
      </c>
      <c r="C424" s="109" t="s">
        <v>921</v>
      </c>
      <c r="D424" s="109"/>
      <c r="E424" s="109">
        <v>365</v>
      </c>
      <c r="F424" s="5"/>
      <c r="G424" s="13"/>
      <c r="H424" s="32"/>
      <c r="I424" s="33">
        <f t="shared" si="93"/>
        <v>0</v>
      </c>
      <c r="J424" s="54"/>
      <c r="K424" s="34">
        <f t="shared" si="94"/>
        <v>365</v>
      </c>
      <c r="L424" s="33">
        <f t="shared" si="95"/>
        <v>1</v>
      </c>
    </row>
    <row r="425" spans="1:12" x14ac:dyDescent="0.2">
      <c r="A425" s="109" t="s">
        <v>880</v>
      </c>
      <c r="B425" s="109" t="s">
        <v>922</v>
      </c>
      <c r="C425" s="109" t="s">
        <v>923</v>
      </c>
      <c r="D425" s="109"/>
      <c r="E425" s="109">
        <v>365</v>
      </c>
      <c r="F425" s="5"/>
      <c r="G425" s="13" t="s">
        <v>29</v>
      </c>
      <c r="H425" s="32">
        <v>2</v>
      </c>
      <c r="I425" s="33">
        <f t="shared" si="93"/>
        <v>5.4794520547945206E-3</v>
      </c>
      <c r="J425" s="54"/>
      <c r="K425" s="34">
        <f t="shared" si="94"/>
        <v>363</v>
      </c>
      <c r="L425" s="33">
        <f t="shared" si="95"/>
        <v>0.9945205479452055</v>
      </c>
    </row>
    <row r="426" spans="1:12" x14ac:dyDescent="0.2">
      <c r="A426" s="109" t="s">
        <v>880</v>
      </c>
      <c r="B426" s="109" t="s">
        <v>924</v>
      </c>
      <c r="C426" s="109" t="s">
        <v>925</v>
      </c>
      <c r="D426" s="109"/>
      <c r="E426" s="109">
        <v>365</v>
      </c>
      <c r="F426" s="5"/>
      <c r="G426" s="13"/>
      <c r="H426" s="32"/>
      <c r="I426" s="33">
        <f t="shared" si="93"/>
        <v>0</v>
      </c>
      <c r="J426" s="54"/>
      <c r="K426" s="34">
        <f t="shared" si="94"/>
        <v>365</v>
      </c>
      <c r="L426" s="33">
        <f t="shared" si="95"/>
        <v>1</v>
      </c>
    </row>
    <row r="427" spans="1:12" x14ac:dyDescent="0.2">
      <c r="A427" s="109" t="s">
        <v>880</v>
      </c>
      <c r="B427" s="109" t="s">
        <v>926</v>
      </c>
      <c r="C427" s="109" t="s">
        <v>927</v>
      </c>
      <c r="D427" s="109"/>
      <c r="E427" s="109">
        <v>365</v>
      </c>
      <c r="F427" s="5"/>
      <c r="G427" s="13"/>
      <c r="H427" s="32"/>
      <c r="I427" s="33">
        <f t="shared" si="93"/>
        <v>0</v>
      </c>
      <c r="J427" s="54"/>
      <c r="K427" s="34">
        <f t="shared" si="94"/>
        <v>365</v>
      </c>
      <c r="L427" s="33">
        <f t="shared" si="95"/>
        <v>1</v>
      </c>
    </row>
    <row r="428" spans="1:12" x14ac:dyDescent="0.2">
      <c r="A428" s="109" t="s">
        <v>880</v>
      </c>
      <c r="B428" s="109" t="s">
        <v>928</v>
      </c>
      <c r="C428" s="109" t="s">
        <v>929</v>
      </c>
      <c r="D428" s="109"/>
      <c r="E428" s="109">
        <v>365</v>
      </c>
      <c r="F428" s="5"/>
      <c r="G428" s="13"/>
      <c r="H428" s="32"/>
      <c r="I428" s="33">
        <f t="shared" si="93"/>
        <v>0</v>
      </c>
      <c r="J428" s="54"/>
      <c r="K428" s="34">
        <f t="shared" si="94"/>
        <v>365</v>
      </c>
      <c r="L428" s="33">
        <f t="shared" si="95"/>
        <v>1</v>
      </c>
    </row>
    <row r="429" spans="1:12" x14ac:dyDescent="0.2">
      <c r="A429" s="109" t="s">
        <v>880</v>
      </c>
      <c r="B429" s="109" t="s">
        <v>930</v>
      </c>
      <c r="C429" s="109" t="s">
        <v>931</v>
      </c>
      <c r="D429" s="109"/>
      <c r="E429" s="109">
        <v>365</v>
      </c>
      <c r="F429" s="5"/>
      <c r="G429" s="13"/>
      <c r="H429" s="32"/>
      <c r="I429" s="33">
        <f t="shared" si="93"/>
        <v>0</v>
      </c>
      <c r="J429" s="54"/>
      <c r="K429" s="34">
        <f t="shared" si="94"/>
        <v>365</v>
      </c>
      <c r="L429" s="33">
        <f t="shared" si="95"/>
        <v>1</v>
      </c>
    </row>
    <row r="430" spans="1:12" x14ac:dyDescent="0.2">
      <c r="A430" s="109" t="s">
        <v>880</v>
      </c>
      <c r="B430" s="109" t="s">
        <v>932</v>
      </c>
      <c r="C430" s="109" t="s">
        <v>933</v>
      </c>
      <c r="D430" s="109"/>
      <c r="E430" s="109">
        <v>365</v>
      </c>
      <c r="F430" s="5"/>
      <c r="G430" s="13"/>
      <c r="H430" s="32"/>
      <c r="I430" s="33">
        <f t="shared" si="93"/>
        <v>0</v>
      </c>
      <c r="J430" s="54"/>
      <c r="K430" s="34">
        <f t="shared" si="94"/>
        <v>365</v>
      </c>
      <c r="L430" s="33">
        <f t="shared" si="95"/>
        <v>1</v>
      </c>
    </row>
    <row r="431" spans="1:12" x14ac:dyDescent="0.2">
      <c r="A431" s="110" t="s">
        <v>880</v>
      </c>
      <c r="B431" s="110" t="s">
        <v>934</v>
      </c>
      <c r="C431" s="110" t="s">
        <v>935</v>
      </c>
      <c r="D431" s="110"/>
      <c r="E431" s="110">
        <v>365</v>
      </c>
      <c r="F431" s="55"/>
      <c r="G431" s="35"/>
      <c r="H431" s="35"/>
      <c r="I431" s="36">
        <f t="shared" si="90"/>
        <v>0</v>
      </c>
      <c r="J431" s="56"/>
      <c r="K431" s="37">
        <f t="shared" si="91"/>
        <v>365</v>
      </c>
      <c r="L431" s="36">
        <f t="shared" si="92"/>
        <v>1</v>
      </c>
    </row>
    <row r="432" spans="1:12" x14ac:dyDescent="0.2">
      <c r="A432" s="27"/>
      <c r="B432" s="28">
        <f>COUNTA(B404:B431)</f>
        <v>28</v>
      </c>
      <c r="C432" s="27"/>
      <c r="E432" s="31">
        <f>SUM(E404:E431)</f>
        <v>10220</v>
      </c>
      <c r="F432" s="38"/>
      <c r="G432" s="28">
        <f>COUNTA(G404:G431)</f>
        <v>5</v>
      </c>
      <c r="H432" s="31">
        <f>SUM(H404:H431)</f>
        <v>145</v>
      </c>
      <c r="I432" s="39">
        <f>H432/E432</f>
        <v>1.4187866927592954E-2</v>
      </c>
      <c r="J432" s="114"/>
      <c r="K432" s="45">
        <f>E432-H432</f>
        <v>10075</v>
      </c>
      <c r="L432" s="39">
        <f>K432/E432</f>
        <v>0.985812133072407</v>
      </c>
    </row>
    <row r="433" spans="1:12" ht="8.25" customHeight="1" x14ac:dyDescent="0.2">
      <c r="A433" s="27"/>
      <c r="B433" s="28"/>
      <c r="C433" s="27"/>
      <c r="E433" s="31"/>
      <c r="F433" s="38"/>
      <c r="G433" s="28"/>
      <c r="H433" s="31"/>
      <c r="I433" s="39"/>
      <c r="J433" s="114"/>
      <c r="K433" s="45"/>
      <c r="L433" s="39"/>
    </row>
    <row r="434" spans="1:12" x14ac:dyDescent="0.2">
      <c r="A434" s="109" t="s">
        <v>936</v>
      </c>
      <c r="B434" s="109" t="s">
        <v>937</v>
      </c>
      <c r="C434" s="109" t="s">
        <v>938</v>
      </c>
      <c r="D434" s="109"/>
      <c r="E434" s="109">
        <v>365</v>
      </c>
      <c r="F434" s="5"/>
      <c r="G434" s="13"/>
      <c r="H434" s="32"/>
      <c r="I434" s="33">
        <f t="shared" ref="I434:I440" si="96">H434/E434</f>
        <v>0</v>
      </c>
      <c r="J434" s="54"/>
      <c r="K434" s="34">
        <f t="shared" ref="K434:K440" si="97">E434-H434</f>
        <v>365</v>
      </c>
      <c r="L434" s="33">
        <f t="shared" ref="L434:L440" si="98">K434/E434</f>
        <v>1</v>
      </c>
    </row>
    <row r="435" spans="1:12" x14ac:dyDescent="0.2">
      <c r="A435" s="109" t="s">
        <v>936</v>
      </c>
      <c r="B435" s="109" t="s">
        <v>939</v>
      </c>
      <c r="C435" s="109" t="s">
        <v>940</v>
      </c>
      <c r="D435" s="109"/>
      <c r="E435" s="109">
        <v>365</v>
      </c>
      <c r="F435" s="5"/>
      <c r="G435" s="13" t="s">
        <v>29</v>
      </c>
      <c r="H435" s="32">
        <v>15</v>
      </c>
      <c r="I435" s="33">
        <f t="shared" si="96"/>
        <v>4.1095890410958902E-2</v>
      </c>
      <c r="J435" s="54"/>
      <c r="K435" s="34">
        <f t="shared" si="97"/>
        <v>350</v>
      </c>
      <c r="L435" s="33">
        <f t="shared" si="98"/>
        <v>0.95890410958904104</v>
      </c>
    </row>
    <row r="436" spans="1:12" x14ac:dyDescent="0.2">
      <c r="A436" s="109" t="s">
        <v>936</v>
      </c>
      <c r="B436" s="109" t="s">
        <v>941</v>
      </c>
      <c r="C436" s="109" t="s">
        <v>942</v>
      </c>
      <c r="D436" s="109"/>
      <c r="E436" s="109">
        <v>365</v>
      </c>
      <c r="F436" s="5"/>
      <c r="G436" s="32"/>
      <c r="H436" s="32"/>
      <c r="I436" s="33">
        <f t="shared" si="96"/>
        <v>0</v>
      </c>
      <c r="J436" s="54"/>
      <c r="K436" s="34">
        <f t="shared" si="97"/>
        <v>365</v>
      </c>
      <c r="L436" s="33">
        <f t="shared" si="98"/>
        <v>1</v>
      </c>
    </row>
    <row r="437" spans="1:12" x14ac:dyDescent="0.2">
      <c r="A437" s="109" t="s">
        <v>936</v>
      </c>
      <c r="B437" s="109" t="s">
        <v>943</v>
      </c>
      <c r="C437" s="109" t="s">
        <v>944</v>
      </c>
      <c r="D437" s="109"/>
      <c r="E437" s="109">
        <v>365</v>
      </c>
      <c r="F437" s="5"/>
      <c r="G437" s="13"/>
      <c r="H437" s="32"/>
      <c r="I437" s="33">
        <f t="shared" si="96"/>
        <v>0</v>
      </c>
      <c r="J437" s="54"/>
      <c r="K437" s="34">
        <f t="shared" si="97"/>
        <v>365</v>
      </c>
      <c r="L437" s="33">
        <f t="shared" si="98"/>
        <v>1</v>
      </c>
    </row>
    <row r="438" spans="1:12" x14ac:dyDescent="0.2">
      <c r="A438" s="109" t="s">
        <v>936</v>
      </c>
      <c r="B438" s="109" t="s">
        <v>945</v>
      </c>
      <c r="C438" s="109" t="s">
        <v>946</v>
      </c>
      <c r="D438" s="109"/>
      <c r="E438" s="109">
        <v>365</v>
      </c>
      <c r="F438" s="5"/>
      <c r="G438" s="13"/>
      <c r="H438" s="32"/>
      <c r="I438" s="33">
        <f t="shared" si="96"/>
        <v>0</v>
      </c>
      <c r="J438" s="54"/>
      <c r="K438" s="34">
        <f t="shared" si="97"/>
        <v>365</v>
      </c>
      <c r="L438" s="33">
        <f t="shared" si="98"/>
        <v>1</v>
      </c>
    </row>
    <row r="439" spans="1:12" x14ac:dyDescent="0.2">
      <c r="A439" s="109" t="s">
        <v>936</v>
      </c>
      <c r="B439" s="109" t="s">
        <v>947</v>
      </c>
      <c r="C439" s="109" t="s">
        <v>948</v>
      </c>
      <c r="D439" s="109"/>
      <c r="E439" s="109">
        <v>365</v>
      </c>
      <c r="F439" s="5"/>
      <c r="G439" s="13"/>
      <c r="H439" s="32"/>
      <c r="I439" s="33">
        <f t="shared" si="96"/>
        <v>0</v>
      </c>
      <c r="J439" s="54"/>
      <c r="K439" s="34">
        <f t="shared" si="97"/>
        <v>365</v>
      </c>
      <c r="L439" s="33">
        <f t="shared" si="98"/>
        <v>1</v>
      </c>
    </row>
    <row r="440" spans="1:12" x14ac:dyDescent="0.2">
      <c r="A440" s="110" t="s">
        <v>936</v>
      </c>
      <c r="B440" s="110" t="s">
        <v>949</v>
      </c>
      <c r="C440" s="110" t="s">
        <v>950</v>
      </c>
      <c r="D440" s="110"/>
      <c r="E440" s="110">
        <v>365</v>
      </c>
      <c r="F440" s="55"/>
      <c r="G440" s="35"/>
      <c r="H440" s="35"/>
      <c r="I440" s="36">
        <f t="shared" si="96"/>
        <v>0</v>
      </c>
      <c r="J440" s="56"/>
      <c r="K440" s="37">
        <f t="shared" si="97"/>
        <v>365</v>
      </c>
      <c r="L440" s="36">
        <f t="shared" si="98"/>
        <v>1</v>
      </c>
    </row>
    <row r="441" spans="1:12" x14ac:dyDescent="0.2">
      <c r="A441" s="27"/>
      <c r="B441" s="28">
        <f>COUNTA(B434:B440)</f>
        <v>7</v>
      </c>
      <c r="C441" s="27"/>
      <c r="E441" s="31">
        <f>SUM(E434:E440)</f>
        <v>2555</v>
      </c>
      <c r="F441" s="38"/>
      <c r="G441" s="28">
        <f>COUNTA(G434:G440)</f>
        <v>1</v>
      </c>
      <c r="H441" s="31">
        <f>SUM(H434:H440)</f>
        <v>15</v>
      </c>
      <c r="I441" s="39">
        <f>H441/E441</f>
        <v>5.8708414872798431E-3</v>
      </c>
      <c r="J441" s="114"/>
      <c r="K441" s="45">
        <f>E441-H441</f>
        <v>2540</v>
      </c>
      <c r="L441" s="39">
        <f>K441/E441</f>
        <v>0.9941291585127201</v>
      </c>
    </row>
    <row r="442" spans="1:12" x14ac:dyDescent="0.2">
      <c r="A442" s="27"/>
      <c r="B442" s="28"/>
      <c r="C442" s="27"/>
      <c r="E442" s="31"/>
      <c r="F442" s="38"/>
      <c r="G442" s="28"/>
      <c r="H442" s="31"/>
      <c r="I442" s="39"/>
      <c r="J442" s="114"/>
      <c r="K442" s="45"/>
      <c r="L442" s="39"/>
    </row>
    <row r="443" spans="1:12" x14ac:dyDescent="0.2">
      <c r="A443" s="109" t="s">
        <v>951</v>
      </c>
      <c r="B443" s="109" t="s">
        <v>952</v>
      </c>
      <c r="C443" s="109" t="s">
        <v>953</v>
      </c>
      <c r="D443" s="109"/>
      <c r="E443" s="109">
        <v>365</v>
      </c>
      <c r="F443" s="5"/>
      <c r="G443" s="13" t="s">
        <v>29</v>
      </c>
      <c r="H443" s="218">
        <v>1</v>
      </c>
      <c r="I443" s="33">
        <f t="shared" ref="I443" si="99">H443/E443</f>
        <v>2.7397260273972603E-3</v>
      </c>
      <c r="J443" s="54"/>
      <c r="K443" s="34">
        <f t="shared" ref="K443" si="100">E443-H443</f>
        <v>364</v>
      </c>
      <c r="L443" s="33">
        <f t="shared" ref="L443" si="101">K443/E443</f>
        <v>0.99726027397260275</v>
      </c>
    </row>
    <row r="444" spans="1:12" x14ac:dyDescent="0.2">
      <c r="A444" s="109" t="s">
        <v>951</v>
      </c>
      <c r="B444" s="109" t="s">
        <v>954</v>
      </c>
      <c r="C444" s="109" t="s">
        <v>955</v>
      </c>
      <c r="D444" s="109"/>
      <c r="E444" s="109">
        <v>365</v>
      </c>
      <c r="F444" s="5"/>
      <c r="G444" s="13"/>
      <c r="H444" s="32"/>
      <c r="I444" s="33">
        <f t="shared" ref="I444:I477" si="102">H444/E444</f>
        <v>0</v>
      </c>
      <c r="J444" s="54"/>
      <c r="K444" s="34">
        <f t="shared" ref="K444:K477" si="103">E444-H444</f>
        <v>365</v>
      </c>
      <c r="L444" s="33">
        <f t="shared" ref="L444:L477" si="104">K444/E444</f>
        <v>1</v>
      </c>
    </row>
    <row r="445" spans="1:12" x14ac:dyDescent="0.2">
      <c r="A445" s="109" t="s">
        <v>951</v>
      </c>
      <c r="B445" s="109" t="s">
        <v>956</v>
      </c>
      <c r="C445" s="109" t="s">
        <v>957</v>
      </c>
      <c r="D445" s="109"/>
      <c r="E445" s="109">
        <v>365</v>
      </c>
      <c r="F445" s="5"/>
      <c r="G445" s="13"/>
      <c r="H445" s="32"/>
      <c r="I445" s="33">
        <f t="shared" si="102"/>
        <v>0</v>
      </c>
      <c r="J445" s="54"/>
      <c r="K445" s="34">
        <f t="shared" si="103"/>
        <v>365</v>
      </c>
      <c r="L445" s="33">
        <f t="shared" si="104"/>
        <v>1</v>
      </c>
    </row>
    <row r="446" spans="1:12" x14ac:dyDescent="0.2">
      <c r="A446" s="109" t="s">
        <v>951</v>
      </c>
      <c r="B446" s="109" t="s">
        <v>958</v>
      </c>
      <c r="C446" s="109" t="s">
        <v>959</v>
      </c>
      <c r="D446" s="109"/>
      <c r="E446" s="109">
        <v>365</v>
      </c>
      <c r="F446" s="5"/>
      <c r="G446" s="13"/>
      <c r="H446" s="32"/>
      <c r="I446" s="33">
        <f t="shared" si="102"/>
        <v>0</v>
      </c>
      <c r="J446" s="54"/>
      <c r="K446" s="34">
        <f t="shared" si="103"/>
        <v>365</v>
      </c>
      <c r="L446" s="33">
        <f t="shared" si="104"/>
        <v>1</v>
      </c>
    </row>
    <row r="447" spans="1:12" x14ac:dyDescent="0.2">
      <c r="A447" s="109" t="s">
        <v>951</v>
      </c>
      <c r="B447" s="109" t="s">
        <v>960</v>
      </c>
      <c r="C447" s="109" t="s">
        <v>961</v>
      </c>
      <c r="D447" s="109"/>
      <c r="E447" s="109">
        <v>365</v>
      </c>
      <c r="F447" s="5"/>
      <c r="G447" s="13" t="s">
        <v>29</v>
      </c>
      <c r="H447" s="218">
        <v>17</v>
      </c>
      <c r="I447" s="33">
        <f t="shared" si="102"/>
        <v>4.6575342465753428E-2</v>
      </c>
      <c r="J447" s="54"/>
      <c r="K447" s="34">
        <f t="shared" si="103"/>
        <v>348</v>
      </c>
      <c r="L447" s="33">
        <f t="shared" si="104"/>
        <v>0.95342465753424654</v>
      </c>
    </row>
    <row r="448" spans="1:12" x14ac:dyDescent="0.2">
      <c r="A448" s="109" t="s">
        <v>951</v>
      </c>
      <c r="B448" s="109" t="s">
        <v>962</v>
      </c>
      <c r="C448" s="109" t="s">
        <v>963</v>
      </c>
      <c r="D448" s="109"/>
      <c r="E448" s="109">
        <v>365</v>
      </c>
      <c r="F448" s="5"/>
      <c r="G448" s="13"/>
      <c r="H448" s="32"/>
      <c r="I448" s="33">
        <f t="shared" si="102"/>
        <v>0</v>
      </c>
      <c r="J448" s="54"/>
      <c r="K448" s="34">
        <f t="shared" si="103"/>
        <v>365</v>
      </c>
      <c r="L448" s="33">
        <f t="shared" si="104"/>
        <v>1</v>
      </c>
    </row>
    <row r="449" spans="1:12" x14ac:dyDescent="0.2">
      <c r="A449" s="109" t="s">
        <v>951</v>
      </c>
      <c r="B449" s="109" t="s">
        <v>964</v>
      </c>
      <c r="C449" s="109" t="s">
        <v>965</v>
      </c>
      <c r="D449" s="109"/>
      <c r="E449" s="109">
        <v>365</v>
      </c>
      <c r="F449" s="5"/>
      <c r="G449" s="13"/>
      <c r="H449" s="138"/>
      <c r="I449" s="33">
        <f t="shared" si="102"/>
        <v>0</v>
      </c>
      <c r="J449" s="54"/>
      <c r="K449" s="34">
        <f t="shared" si="103"/>
        <v>365</v>
      </c>
      <c r="L449" s="33">
        <f t="shared" si="104"/>
        <v>1</v>
      </c>
    </row>
    <row r="450" spans="1:12" x14ac:dyDescent="0.2">
      <c r="A450" s="109" t="s">
        <v>951</v>
      </c>
      <c r="B450" s="109" t="s">
        <v>966</v>
      </c>
      <c r="C450" s="109" t="s">
        <v>967</v>
      </c>
      <c r="D450" s="109"/>
      <c r="E450" s="109">
        <v>365</v>
      </c>
      <c r="F450" s="5"/>
      <c r="G450" s="13"/>
      <c r="H450" s="138"/>
      <c r="I450" s="33">
        <f t="shared" si="102"/>
        <v>0</v>
      </c>
      <c r="J450" s="54"/>
      <c r="K450" s="34">
        <f t="shared" si="103"/>
        <v>365</v>
      </c>
      <c r="L450" s="33">
        <f t="shared" si="104"/>
        <v>1</v>
      </c>
    </row>
    <row r="451" spans="1:12" x14ac:dyDescent="0.2">
      <c r="A451" s="109" t="s">
        <v>951</v>
      </c>
      <c r="B451" s="109" t="s">
        <v>968</v>
      </c>
      <c r="C451" s="109" t="s">
        <v>969</v>
      </c>
      <c r="D451" s="109"/>
      <c r="E451" s="109">
        <v>365</v>
      </c>
      <c r="F451" s="5"/>
      <c r="G451" s="13"/>
      <c r="H451" s="32"/>
      <c r="I451" s="33">
        <f t="shared" si="102"/>
        <v>0</v>
      </c>
      <c r="J451" s="54"/>
      <c r="K451" s="34">
        <f t="shared" si="103"/>
        <v>365</v>
      </c>
      <c r="L451" s="33">
        <f t="shared" si="104"/>
        <v>1</v>
      </c>
    </row>
    <row r="452" spans="1:12" x14ac:dyDescent="0.2">
      <c r="A452" s="109" t="s">
        <v>951</v>
      </c>
      <c r="B452" s="109" t="s">
        <v>970</v>
      </c>
      <c r="C452" s="109" t="s">
        <v>971</v>
      </c>
      <c r="D452" s="109"/>
      <c r="E452" s="109">
        <v>365</v>
      </c>
      <c r="F452" s="5"/>
      <c r="G452" s="13"/>
      <c r="H452" s="32"/>
      <c r="I452" s="33">
        <f t="shared" si="102"/>
        <v>0</v>
      </c>
      <c r="J452" s="54"/>
      <c r="K452" s="34">
        <f t="shared" si="103"/>
        <v>365</v>
      </c>
      <c r="L452" s="33">
        <f t="shared" si="104"/>
        <v>1</v>
      </c>
    </row>
    <row r="453" spans="1:12" x14ac:dyDescent="0.2">
      <c r="A453" s="109" t="s">
        <v>951</v>
      </c>
      <c r="B453" s="109" t="s">
        <v>972</v>
      </c>
      <c r="C453" s="109" t="s">
        <v>973</v>
      </c>
      <c r="D453" s="109"/>
      <c r="E453" s="109">
        <v>365</v>
      </c>
      <c r="F453" s="5"/>
      <c r="G453" s="13"/>
      <c r="H453" s="138"/>
      <c r="I453" s="33">
        <f t="shared" si="102"/>
        <v>0</v>
      </c>
      <c r="J453" s="54"/>
      <c r="K453" s="34">
        <f t="shared" si="103"/>
        <v>365</v>
      </c>
      <c r="L453" s="33">
        <f t="shared" si="104"/>
        <v>1</v>
      </c>
    </row>
    <row r="454" spans="1:12" x14ac:dyDescent="0.2">
      <c r="A454" s="109" t="s">
        <v>951</v>
      </c>
      <c r="B454" s="109" t="s">
        <v>974</v>
      </c>
      <c r="C454" s="109" t="s">
        <v>975</v>
      </c>
      <c r="D454" s="109"/>
      <c r="E454" s="109">
        <v>365</v>
      </c>
      <c r="F454" s="5"/>
      <c r="G454" s="13"/>
      <c r="H454" s="32"/>
      <c r="I454" s="33">
        <f t="shared" si="102"/>
        <v>0</v>
      </c>
      <c r="J454" s="54"/>
      <c r="K454" s="34">
        <f t="shared" si="103"/>
        <v>365</v>
      </c>
      <c r="L454" s="33">
        <f t="shared" si="104"/>
        <v>1</v>
      </c>
    </row>
    <row r="455" spans="1:12" x14ac:dyDescent="0.2">
      <c r="A455" s="109" t="s">
        <v>951</v>
      </c>
      <c r="B455" s="109" t="s">
        <v>976</v>
      </c>
      <c r="C455" s="109" t="s">
        <v>977</v>
      </c>
      <c r="D455" s="109"/>
      <c r="E455" s="109">
        <v>365</v>
      </c>
      <c r="F455" s="5"/>
      <c r="G455" s="13"/>
      <c r="H455" s="32"/>
      <c r="I455" s="33">
        <f t="shared" si="102"/>
        <v>0</v>
      </c>
      <c r="J455" s="54"/>
      <c r="K455" s="34">
        <f t="shared" si="103"/>
        <v>365</v>
      </c>
      <c r="L455" s="33">
        <f t="shared" si="104"/>
        <v>1</v>
      </c>
    </row>
    <row r="456" spans="1:12" x14ac:dyDescent="0.2">
      <c r="A456" s="109" t="s">
        <v>951</v>
      </c>
      <c r="B456" s="109" t="s">
        <v>978</v>
      </c>
      <c r="C456" s="109" t="s">
        <v>979</v>
      </c>
      <c r="D456" s="109"/>
      <c r="E456" s="109">
        <v>365</v>
      </c>
      <c r="F456" s="5"/>
      <c r="G456" s="13"/>
      <c r="H456" s="138"/>
      <c r="I456" s="33">
        <f t="shared" si="102"/>
        <v>0</v>
      </c>
      <c r="J456" s="54"/>
      <c r="K456" s="34">
        <f t="shared" si="103"/>
        <v>365</v>
      </c>
      <c r="L456" s="33">
        <f t="shared" si="104"/>
        <v>1</v>
      </c>
    </row>
    <row r="457" spans="1:12" x14ac:dyDescent="0.2">
      <c r="A457" s="109" t="s">
        <v>951</v>
      </c>
      <c r="B457" s="109" t="s">
        <v>980</v>
      </c>
      <c r="C457" s="109" t="s">
        <v>981</v>
      </c>
      <c r="D457" s="109"/>
      <c r="E457" s="109">
        <v>365</v>
      </c>
      <c r="F457" s="5"/>
      <c r="G457" s="13" t="s">
        <v>29</v>
      </c>
      <c r="H457" s="218">
        <v>9</v>
      </c>
      <c r="I457" s="33">
        <f t="shared" si="102"/>
        <v>2.4657534246575342E-2</v>
      </c>
      <c r="J457" s="54"/>
      <c r="K457" s="34">
        <f t="shared" si="103"/>
        <v>356</v>
      </c>
      <c r="L457" s="33">
        <f t="shared" si="104"/>
        <v>0.97534246575342465</v>
      </c>
    </row>
    <row r="458" spans="1:12" x14ac:dyDescent="0.2">
      <c r="A458" s="109" t="s">
        <v>951</v>
      </c>
      <c r="B458" s="109" t="s">
        <v>982</v>
      </c>
      <c r="C458" s="109" t="s">
        <v>983</v>
      </c>
      <c r="D458" s="109"/>
      <c r="E458" s="109">
        <v>365</v>
      </c>
      <c r="F458" s="5"/>
      <c r="G458" s="13" t="s">
        <v>29</v>
      </c>
      <c r="H458" s="218">
        <v>1</v>
      </c>
      <c r="I458" s="33">
        <f t="shared" si="102"/>
        <v>2.7397260273972603E-3</v>
      </c>
      <c r="J458" s="54"/>
      <c r="K458" s="34">
        <f t="shared" si="103"/>
        <v>364</v>
      </c>
      <c r="L458" s="33">
        <f t="shared" si="104"/>
        <v>0.99726027397260275</v>
      </c>
    </row>
    <row r="459" spans="1:12" x14ac:dyDescent="0.2">
      <c r="A459" s="109" t="s">
        <v>951</v>
      </c>
      <c r="B459" s="109" t="s">
        <v>984</v>
      </c>
      <c r="C459" s="109" t="s">
        <v>985</v>
      </c>
      <c r="D459" s="109"/>
      <c r="E459" s="109">
        <v>365</v>
      </c>
      <c r="F459" s="5"/>
      <c r="G459" s="13"/>
      <c r="H459" s="32"/>
      <c r="I459" s="33">
        <f t="shared" si="102"/>
        <v>0</v>
      </c>
      <c r="J459" s="54"/>
      <c r="K459" s="34">
        <f t="shared" si="103"/>
        <v>365</v>
      </c>
      <c r="L459" s="33">
        <f t="shared" si="104"/>
        <v>1</v>
      </c>
    </row>
    <row r="460" spans="1:12" x14ac:dyDescent="0.2">
      <c r="A460" s="109" t="s">
        <v>951</v>
      </c>
      <c r="B460" s="109" t="s">
        <v>986</v>
      </c>
      <c r="C460" s="109" t="s">
        <v>987</v>
      </c>
      <c r="D460" s="109"/>
      <c r="E460" s="109">
        <v>365</v>
      </c>
      <c r="F460" s="5"/>
      <c r="G460" s="13" t="s">
        <v>29</v>
      </c>
      <c r="H460" s="218">
        <v>1</v>
      </c>
      <c r="I460" s="33">
        <f t="shared" si="102"/>
        <v>2.7397260273972603E-3</v>
      </c>
      <c r="J460" s="54"/>
      <c r="K460" s="34">
        <f t="shared" si="103"/>
        <v>364</v>
      </c>
      <c r="L460" s="33">
        <f t="shared" si="104"/>
        <v>0.99726027397260275</v>
      </c>
    </row>
    <row r="461" spans="1:12" x14ac:dyDescent="0.2">
      <c r="A461" s="109" t="s">
        <v>951</v>
      </c>
      <c r="B461" s="109" t="s">
        <v>988</v>
      </c>
      <c r="C461" s="109" t="s">
        <v>989</v>
      </c>
      <c r="D461" s="109"/>
      <c r="E461" s="109">
        <v>365</v>
      </c>
      <c r="F461" s="5"/>
      <c r="G461" s="13"/>
      <c r="H461" s="32"/>
      <c r="I461" s="33">
        <f t="shared" si="102"/>
        <v>0</v>
      </c>
      <c r="J461" s="54"/>
      <c r="K461" s="34">
        <f t="shared" si="103"/>
        <v>365</v>
      </c>
      <c r="L461" s="33">
        <f t="shared" si="104"/>
        <v>1</v>
      </c>
    </row>
    <row r="462" spans="1:12" x14ac:dyDescent="0.2">
      <c r="A462" s="109" t="s">
        <v>951</v>
      </c>
      <c r="B462" s="109" t="s">
        <v>990</v>
      </c>
      <c r="C462" s="109" t="s">
        <v>991</v>
      </c>
      <c r="D462" s="109"/>
      <c r="E462" s="109">
        <v>365</v>
      </c>
      <c r="F462" s="5"/>
      <c r="G462" s="13" t="s">
        <v>29</v>
      </c>
      <c r="H462" s="218">
        <v>7</v>
      </c>
      <c r="I462" s="33">
        <f t="shared" si="102"/>
        <v>1.9178082191780823E-2</v>
      </c>
      <c r="J462" s="54"/>
      <c r="K462" s="34">
        <f t="shared" si="103"/>
        <v>358</v>
      </c>
      <c r="L462" s="33">
        <f t="shared" si="104"/>
        <v>0.98082191780821915</v>
      </c>
    </row>
    <row r="463" spans="1:12" x14ac:dyDescent="0.2">
      <c r="A463" s="109" t="s">
        <v>951</v>
      </c>
      <c r="B463" s="109" t="s">
        <v>992</v>
      </c>
      <c r="C463" s="109" t="s">
        <v>993</v>
      </c>
      <c r="D463" s="109"/>
      <c r="E463" s="109">
        <v>365</v>
      </c>
      <c r="F463" s="5"/>
      <c r="G463" s="13" t="s">
        <v>29</v>
      </c>
      <c r="H463" s="218">
        <v>3</v>
      </c>
      <c r="I463" s="33">
        <f t="shared" si="102"/>
        <v>8.21917808219178E-3</v>
      </c>
      <c r="J463" s="54"/>
      <c r="K463" s="34">
        <f t="shared" si="103"/>
        <v>362</v>
      </c>
      <c r="L463" s="33">
        <f t="shared" si="104"/>
        <v>0.99178082191780825</v>
      </c>
    </row>
    <row r="464" spans="1:12" x14ac:dyDescent="0.2">
      <c r="A464" s="109" t="s">
        <v>951</v>
      </c>
      <c r="B464" s="109" t="s">
        <v>994</v>
      </c>
      <c r="C464" s="109" t="s">
        <v>869</v>
      </c>
      <c r="D464" s="109"/>
      <c r="E464" s="109">
        <v>365</v>
      </c>
      <c r="F464" s="5"/>
      <c r="G464" s="13" t="s">
        <v>29</v>
      </c>
      <c r="H464" s="218">
        <v>2</v>
      </c>
      <c r="I464" s="33">
        <f t="shared" si="102"/>
        <v>5.4794520547945206E-3</v>
      </c>
      <c r="J464" s="54"/>
      <c r="K464" s="34">
        <f t="shared" si="103"/>
        <v>363</v>
      </c>
      <c r="L464" s="33">
        <f t="shared" si="104"/>
        <v>0.9945205479452055</v>
      </c>
    </row>
    <row r="465" spans="1:12" x14ac:dyDescent="0.2">
      <c r="A465" s="109" t="s">
        <v>951</v>
      </c>
      <c r="B465" s="109" t="s">
        <v>995</v>
      </c>
      <c r="C465" s="109" t="s">
        <v>996</v>
      </c>
      <c r="D465" s="109"/>
      <c r="E465" s="109">
        <v>365</v>
      </c>
      <c r="F465" s="5"/>
      <c r="G465" s="13"/>
      <c r="H465" s="32"/>
      <c r="I465" s="33">
        <f t="shared" si="102"/>
        <v>0</v>
      </c>
      <c r="J465" s="54"/>
      <c r="K465" s="34">
        <f t="shared" si="103"/>
        <v>365</v>
      </c>
      <c r="L465" s="33">
        <f t="shared" si="104"/>
        <v>1</v>
      </c>
    </row>
    <row r="466" spans="1:12" x14ac:dyDescent="0.2">
      <c r="A466" s="109" t="s">
        <v>951</v>
      </c>
      <c r="B466" s="109" t="s">
        <v>997</v>
      </c>
      <c r="C466" s="109" t="s">
        <v>998</v>
      </c>
      <c r="D466" s="109"/>
      <c r="E466" s="109">
        <v>365</v>
      </c>
      <c r="F466" s="5"/>
      <c r="G466" s="13"/>
      <c r="H466" s="32"/>
      <c r="I466" s="33">
        <f t="shared" si="102"/>
        <v>0</v>
      </c>
      <c r="J466" s="54"/>
      <c r="K466" s="34">
        <f t="shared" si="103"/>
        <v>365</v>
      </c>
      <c r="L466" s="33">
        <f t="shared" si="104"/>
        <v>1</v>
      </c>
    </row>
    <row r="467" spans="1:12" x14ac:dyDescent="0.2">
      <c r="A467" s="109" t="s">
        <v>951</v>
      </c>
      <c r="B467" s="109" t="s">
        <v>999</v>
      </c>
      <c r="C467" s="109" t="s">
        <v>1000</v>
      </c>
      <c r="D467" s="109"/>
      <c r="E467" s="109">
        <v>365</v>
      </c>
      <c r="F467" s="5"/>
      <c r="G467" s="13" t="s">
        <v>29</v>
      </c>
      <c r="H467" s="218">
        <v>1</v>
      </c>
      <c r="I467" s="33">
        <f t="shared" si="102"/>
        <v>2.7397260273972603E-3</v>
      </c>
      <c r="J467" s="54"/>
      <c r="K467" s="34">
        <f t="shared" si="103"/>
        <v>364</v>
      </c>
      <c r="L467" s="33">
        <f t="shared" si="104"/>
        <v>0.99726027397260275</v>
      </c>
    </row>
    <row r="468" spans="1:12" x14ac:dyDescent="0.2">
      <c r="A468" s="109" t="s">
        <v>951</v>
      </c>
      <c r="B468" s="109" t="s">
        <v>1001</v>
      </c>
      <c r="C468" s="109" t="s">
        <v>1002</v>
      </c>
      <c r="D468" s="109"/>
      <c r="E468" s="109">
        <v>365</v>
      </c>
      <c r="F468" s="5"/>
      <c r="G468" s="13"/>
      <c r="H468" s="32"/>
      <c r="I468" s="33">
        <f t="shared" si="102"/>
        <v>0</v>
      </c>
      <c r="J468" s="54"/>
      <c r="K468" s="34">
        <f t="shared" si="103"/>
        <v>365</v>
      </c>
      <c r="L468" s="33">
        <f t="shared" si="104"/>
        <v>1</v>
      </c>
    </row>
    <row r="469" spans="1:12" x14ac:dyDescent="0.2">
      <c r="A469" s="109" t="s">
        <v>951</v>
      </c>
      <c r="B469" s="109" t="s">
        <v>1003</v>
      </c>
      <c r="C469" s="109" t="s">
        <v>1004</v>
      </c>
      <c r="D469" s="109"/>
      <c r="E469" s="109">
        <v>365</v>
      </c>
      <c r="F469" s="5"/>
      <c r="G469" s="13" t="s">
        <v>29</v>
      </c>
      <c r="H469" s="218">
        <v>10</v>
      </c>
      <c r="I469" s="33">
        <f t="shared" si="102"/>
        <v>2.7397260273972601E-2</v>
      </c>
      <c r="J469" s="54"/>
      <c r="K469" s="34">
        <f t="shared" si="103"/>
        <v>355</v>
      </c>
      <c r="L469" s="33">
        <f t="shared" si="104"/>
        <v>0.9726027397260274</v>
      </c>
    </row>
    <row r="470" spans="1:12" x14ac:dyDescent="0.2">
      <c r="A470" s="109" t="s">
        <v>951</v>
      </c>
      <c r="B470" s="109" t="s">
        <v>1005</v>
      </c>
      <c r="C470" s="109" t="s">
        <v>1006</v>
      </c>
      <c r="D470" s="109"/>
      <c r="E470" s="109">
        <v>365</v>
      </c>
      <c r="F470" s="5"/>
      <c r="G470" s="13"/>
      <c r="H470" s="32"/>
      <c r="I470" s="33">
        <f t="shared" si="102"/>
        <v>0</v>
      </c>
      <c r="J470" s="54"/>
      <c r="K470" s="34">
        <f t="shared" si="103"/>
        <v>365</v>
      </c>
      <c r="L470" s="33">
        <f t="shared" si="104"/>
        <v>1</v>
      </c>
    </row>
    <row r="471" spans="1:12" x14ac:dyDescent="0.2">
      <c r="A471" s="109" t="s">
        <v>951</v>
      </c>
      <c r="B471" s="109" t="s">
        <v>1007</v>
      </c>
      <c r="C471" s="109" t="s">
        <v>1008</v>
      </c>
      <c r="D471" s="109"/>
      <c r="E471" s="109">
        <v>365</v>
      </c>
      <c r="F471" s="5"/>
      <c r="G471" s="13"/>
      <c r="H471" s="32"/>
      <c r="I471" s="33">
        <f t="shared" si="102"/>
        <v>0</v>
      </c>
      <c r="J471" s="54"/>
      <c r="K471" s="34">
        <f t="shared" si="103"/>
        <v>365</v>
      </c>
      <c r="L471" s="33">
        <f t="shared" si="104"/>
        <v>1</v>
      </c>
    </row>
    <row r="472" spans="1:12" x14ac:dyDescent="0.2">
      <c r="A472" s="109" t="s">
        <v>951</v>
      </c>
      <c r="B472" s="109" t="s">
        <v>1009</v>
      </c>
      <c r="C472" s="109" t="s">
        <v>1010</v>
      </c>
      <c r="D472" s="109"/>
      <c r="E472" s="109">
        <v>365</v>
      </c>
      <c r="F472" s="5"/>
      <c r="G472" s="13"/>
      <c r="H472" s="32"/>
      <c r="I472" s="33">
        <f t="shared" si="102"/>
        <v>0</v>
      </c>
      <c r="J472" s="54"/>
      <c r="K472" s="34">
        <f t="shared" si="103"/>
        <v>365</v>
      </c>
      <c r="L472" s="33">
        <f t="shared" si="104"/>
        <v>1</v>
      </c>
    </row>
    <row r="473" spans="1:12" x14ac:dyDescent="0.2">
      <c r="A473" s="109" t="s">
        <v>951</v>
      </c>
      <c r="B473" s="109" t="s">
        <v>1011</v>
      </c>
      <c r="C473" s="109" t="s">
        <v>1012</v>
      </c>
      <c r="D473" s="109"/>
      <c r="E473" s="109">
        <v>365</v>
      </c>
      <c r="F473" s="5"/>
      <c r="G473" s="13"/>
      <c r="H473" s="32"/>
      <c r="I473" s="33">
        <f t="shared" si="102"/>
        <v>0</v>
      </c>
      <c r="J473" s="54"/>
      <c r="K473" s="34">
        <f t="shared" si="103"/>
        <v>365</v>
      </c>
      <c r="L473" s="33">
        <f t="shared" si="104"/>
        <v>1</v>
      </c>
    </row>
    <row r="474" spans="1:12" x14ac:dyDescent="0.2">
      <c r="A474" s="109" t="s">
        <v>951</v>
      </c>
      <c r="B474" s="109" t="s">
        <v>1013</v>
      </c>
      <c r="C474" s="109" t="s">
        <v>1014</v>
      </c>
      <c r="D474" s="109"/>
      <c r="E474" s="109">
        <v>365</v>
      </c>
      <c r="F474" s="5"/>
      <c r="G474" s="13" t="s">
        <v>29</v>
      </c>
      <c r="H474" s="32">
        <v>1</v>
      </c>
      <c r="I474" s="33">
        <f t="shared" si="102"/>
        <v>2.7397260273972603E-3</v>
      </c>
      <c r="J474" s="54"/>
      <c r="K474" s="34">
        <f t="shared" si="103"/>
        <v>364</v>
      </c>
      <c r="L474" s="33">
        <f t="shared" si="104"/>
        <v>0.99726027397260275</v>
      </c>
    </row>
    <row r="475" spans="1:12" x14ac:dyDescent="0.2">
      <c r="A475" s="109" t="s">
        <v>951</v>
      </c>
      <c r="B475" s="109" t="s">
        <v>1015</v>
      </c>
      <c r="C475" s="109" t="s">
        <v>1016</v>
      </c>
      <c r="D475" s="109"/>
      <c r="E475" s="109">
        <v>365</v>
      </c>
      <c r="F475" s="5"/>
      <c r="G475" s="13"/>
      <c r="H475" s="32"/>
      <c r="I475" s="33">
        <f t="shared" si="102"/>
        <v>0</v>
      </c>
      <c r="J475" s="54"/>
      <c r="K475" s="34">
        <f t="shared" si="103"/>
        <v>365</v>
      </c>
      <c r="L475" s="33">
        <f t="shared" si="104"/>
        <v>1</v>
      </c>
    </row>
    <row r="476" spans="1:12" x14ac:dyDescent="0.2">
      <c r="A476" s="109" t="s">
        <v>951</v>
      </c>
      <c r="B476" s="109" t="s">
        <v>1017</v>
      </c>
      <c r="C476" s="109" t="s">
        <v>1018</v>
      </c>
      <c r="D476" s="109"/>
      <c r="E476" s="109">
        <v>365</v>
      </c>
      <c r="F476" s="5"/>
      <c r="G476" s="13"/>
      <c r="H476" s="32"/>
      <c r="I476" s="33">
        <f t="shared" si="102"/>
        <v>0</v>
      </c>
      <c r="J476" s="54"/>
      <c r="K476" s="34">
        <f t="shared" si="103"/>
        <v>365</v>
      </c>
      <c r="L476" s="33">
        <f t="shared" si="104"/>
        <v>1</v>
      </c>
    </row>
    <row r="477" spans="1:12" x14ac:dyDescent="0.2">
      <c r="A477" s="110" t="s">
        <v>951</v>
      </c>
      <c r="B477" s="110" t="s">
        <v>1019</v>
      </c>
      <c r="C477" s="110" t="s">
        <v>1020</v>
      </c>
      <c r="D477" s="110"/>
      <c r="E477" s="110">
        <v>365</v>
      </c>
      <c r="F477" s="55"/>
      <c r="G477" s="57"/>
      <c r="H477" s="35"/>
      <c r="I477" s="36">
        <f t="shared" si="102"/>
        <v>0</v>
      </c>
      <c r="J477" s="56"/>
      <c r="K477" s="37">
        <f t="shared" si="103"/>
        <v>365</v>
      </c>
      <c r="L477" s="36">
        <f t="shared" si="104"/>
        <v>1</v>
      </c>
    </row>
    <row r="478" spans="1:12" x14ac:dyDescent="0.2">
      <c r="A478" s="27"/>
      <c r="B478" s="28">
        <f>COUNTA(B443:B477)</f>
        <v>35</v>
      </c>
      <c r="C478" s="27"/>
      <c r="E478" s="31">
        <f>SUM(E443:E477)</f>
        <v>12775</v>
      </c>
      <c r="F478" s="38"/>
      <c r="G478" s="28">
        <f>COUNTA(G443:G477)</f>
        <v>11</v>
      </c>
      <c r="H478" s="31">
        <f>SUM(H443:H477)</f>
        <v>53</v>
      </c>
      <c r="I478" s="39">
        <f>H478/E478</f>
        <v>4.1487279843444224E-3</v>
      </c>
      <c r="J478" s="137"/>
      <c r="K478" s="45">
        <f>E478-H478</f>
        <v>12722</v>
      </c>
      <c r="L478" s="39">
        <f>K478/E478</f>
        <v>0.9958512720156556</v>
      </c>
    </row>
    <row r="479" spans="1:12" x14ac:dyDescent="0.2">
      <c r="A479" s="27"/>
      <c r="B479" s="28"/>
      <c r="C479" s="27"/>
      <c r="E479" s="31"/>
      <c r="F479" s="38"/>
      <c r="G479" s="28"/>
      <c r="H479" s="31"/>
      <c r="I479" s="39"/>
      <c r="J479" s="137"/>
      <c r="K479" s="45"/>
      <c r="L479" s="39"/>
    </row>
    <row r="480" spans="1:12" x14ac:dyDescent="0.2">
      <c r="A480" s="27"/>
      <c r="B480" s="28"/>
      <c r="C480" s="27"/>
      <c r="E480" s="31"/>
      <c r="F480" s="38"/>
      <c r="G480" s="28"/>
      <c r="H480" s="31"/>
      <c r="I480" s="39"/>
      <c r="J480" s="137"/>
      <c r="K480" s="45"/>
      <c r="L480" s="39"/>
    </row>
    <row r="481" spans="2:8" x14ac:dyDescent="0.2">
      <c r="C481" s="217" t="s">
        <v>1136</v>
      </c>
      <c r="D481" s="100"/>
      <c r="G481" s="32"/>
      <c r="H481" s="32"/>
    </row>
    <row r="482" spans="2:8" x14ac:dyDescent="0.2">
      <c r="B482" s="86"/>
      <c r="C482" s="102" t="s">
        <v>106</v>
      </c>
      <c r="D482" s="100"/>
      <c r="E482" s="85">
        <f>SUM(B5+B8+B22+B52+B103+B134+B157+B184+B215+B293+B302+B321+B366+B402+B432+B441+B478)</f>
        <v>441</v>
      </c>
      <c r="G482" s="32"/>
      <c r="H482" s="32"/>
    </row>
    <row r="483" spans="2:8" x14ac:dyDescent="0.2">
      <c r="B483" s="86"/>
      <c r="C483" s="102" t="s">
        <v>144</v>
      </c>
      <c r="D483" s="100"/>
      <c r="E483" s="84">
        <f>SUM(E5+E8+E22+E52+E103+E134+E157+E184+E215+E293+E302+E321+E366+E402+E432+E441+E478)</f>
        <v>143147</v>
      </c>
      <c r="G483" s="32"/>
      <c r="H483" s="32"/>
    </row>
    <row r="484" spans="2:8" x14ac:dyDescent="0.2">
      <c r="B484" s="101"/>
      <c r="C484" s="102" t="s">
        <v>135</v>
      </c>
      <c r="D484" s="85"/>
      <c r="E484" s="85">
        <f>SUM(G5+G8+G22+G52+G103+G134+G157+G184+G215+G293+G302+G321+G366+G402+G432+G441+G478)</f>
        <v>147</v>
      </c>
      <c r="G484" s="32"/>
      <c r="H484" s="32"/>
    </row>
    <row r="485" spans="2:8" x14ac:dyDescent="0.2">
      <c r="B485" s="101"/>
      <c r="C485" s="102" t="s">
        <v>145</v>
      </c>
      <c r="D485" s="85" t="e">
        <f>SUM(D53+D97+D103+#REF!)</f>
        <v>#REF!</v>
      </c>
      <c r="E485" s="84">
        <f>SUM(H5+H8+H22+H52+H103+H134+H157+H184+H215+H293+H302+H321+H366+H402+H432+H441+H478)</f>
        <v>4545</v>
      </c>
      <c r="G485" s="32"/>
      <c r="H485" s="32"/>
    </row>
    <row r="486" spans="2:8" x14ac:dyDescent="0.2">
      <c r="B486" s="101"/>
      <c r="C486" s="102" t="s">
        <v>146</v>
      </c>
      <c r="D486" s="85" t="e">
        <f>SUM(E53+E97+E103+#REF!)</f>
        <v>#REF!</v>
      </c>
      <c r="E486" s="106">
        <f>E485/E483</f>
        <v>3.17505780770816E-2</v>
      </c>
      <c r="G486" s="32"/>
      <c r="H486" s="32"/>
    </row>
    <row r="487" spans="2:8" x14ac:dyDescent="0.2">
      <c r="C487" s="102" t="s">
        <v>147</v>
      </c>
      <c r="E487" s="84">
        <f>SUM(K5+K8+K22+K52+K103+K134+K157+K184+K215+K293+K302+K321+K366+K402+K432+K441+K478)</f>
        <v>138602</v>
      </c>
      <c r="G487" s="32"/>
      <c r="H487" s="32"/>
    </row>
    <row r="488" spans="2:8" x14ac:dyDescent="0.2">
      <c r="C488" s="102" t="s">
        <v>148</v>
      </c>
      <c r="E488" s="106">
        <f>E487/E483</f>
        <v>0.96824942192291841</v>
      </c>
      <c r="G488" s="32"/>
      <c r="H488" s="32"/>
    </row>
    <row r="489" spans="2:8" x14ac:dyDescent="0.2">
      <c r="G489" s="32"/>
      <c r="H489" s="32"/>
    </row>
    <row r="490" spans="2:8" x14ac:dyDescent="0.2">
      <c r="G490" s="32"/>
      <c r="H490" s="32"/>
    </row>
    <row r="491" spans="2:8" x14ac:dyDescent="0.2">
      <c r="G491" s="32"/>
      <c r="H491" s="32"/>
    </row>
    <row r="492" spans="2:8" x14ac:dyDescent="0.2">
      <c r="G492" s="32"/>
      <c r="H492" s="32"/>
    </row>
    <row r="493" spans="2:8" x14ac:dyDescent="0.2">
      <c r="G493" s="32"/>
      <c r="H493" s="32"/>
    </row>
  </sheetData>
  <sortState ref="A216:L291">
    <sortCondition ref="C216:C291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California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2012-09-27T16:56:35Z</cp:lastPrinted>
  <dcterms:created xsi:type="dcterms:W3CDTF">2006-12-12T20:37:17Z</dcterms:created>
  <dcterms:modified xsi:type="dcterms:W3CDTF">2012-09-27T16:57:51Z</dcterms:modified>
</cp:coreProperties>
</file>