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50" yWindow="135" windowWidth="18735" windowHeight="9525"/>
  </bookViews>
  <sheets>
    <sheet name="Summary" sheetId="8" r:id="rId1"/>
    <sheet name="Attributes" sheetId="2" r:id="rId2"/>
    <sheet name="Monitoring" sheetId="10" r:id="rId3"/>
    <sheet name="Pollution Sources" sheetId="11" r:id="rId4"/>
    <sheet name="2011 All Actions" sheetId="16" r:id="rId5"/>
    <sheet name="2011 Swim Season Actions" sheetId="4" r:id="rId6"/>
    <sheet name="Action Durations" sheetId="9" r:id="rId7"/>
    <sheet name="Beach Days" sheetId="7" r:id="rId8"/>
  </sheets>
  <definedNames>
    <definedName name="_xlnm.Print_Area" localSheetId="5">'2011 Swim Season Actions'!$A$1:$K$27</definedName>
    <definedName name="_xlnm.Print_Area" localSheetId="6">'Action Durations'!$A$1:$L$18</definedName>
    <definedName name="_xlnm.Print_Area" localSheetId="1">Attributes!$A$1:$J$34</definedName>
    <definedName name="_xlnm.Print_Area" localSheetId="7">'Beach Days'!$A$1:$L$40</definedName>
    <definedName name="_xlnm.Print_Area" localSheetId="2">Monitoring!$A$1:$I$47</definedName>
    <definedName name="_xlnm.Print_Area" localSheetId="3">'Pollution Sources'!$A$1:$S$52</definedName>
    <definedName name="_xlnm.Print_Area" localSheetId="0">Summary!$A$1:$U$20</definedName>
    <definedName name="_xlnm.Print_Titles" localSheetId="5">'2011 Swim Season Actions'!$1:$1</definedName>
    <definedName name="_xlnm.Print_Titles" localSheetId="6">'Action Durations'!$1:$2</definedName>
    <definedName name="_xlnm.Print_Titles" localSheetId="1">Attributes!$1:$1</definedName>
    <definedName name="_xlnm.Print_Titles" localSheetId="7">'Beach Days'!$1:$2</definedName>
    <definedName name="_xlnm.Print_Titles" localSheetId="2">Monitoring!$1:$1</definedName>
    <definedName name="_xlnm.Print_Titles" localSheetId="3">'Pollution Sources'!$1:$2</definedName>
    <definedName name="_xlnm.Print_Titles" localSheetId="0">Summary!$1:$2</definedName>
  </definedNames>
  <calcPr calcId="145621"/>
</workbook>
</file>

<file path=xl/calcChain.xml><?xml version="1.0" encoding="utf-8"?>
<calcChain xmlns="http://schemas.openxmlformats.org/spreadsheetml/2006/main">
  <c r="F29" i="10" l="1"/>
  <c r="D4" i="8" s="1"/>
  <c r="F23" i="10"/>
  <c r="D3" i="8" s="1"/>
  <c r="E33" i="10" l="1"/>
  <c r="H16" i="16"/>
  <c r="E16" i="16"/>
  <c r="B16" i="16"/>
  <c r="H12" i="16"/>
  <c r="E12" i="16"/>
  <c r="B12" i="16"/>
  <c r="E46" i="10" l="1"/>
  <c r="E45" i="10"/>
  <c r="E44" i="10"/>
  <c r="E43" i="10"/>
  <c r="E42" i="10"/>
  <c r="E41" i="10"/>
  <c r="E40" i="10"/>
  <c r="E39" i="10"/>
  <c r="E38" i="10"/>
  <c r="E19" i="4" l="1"/>
  <c r="K29" i="7"/>
  <c r="L29" i="7" s="1"/>
  <c r="I29" i="7"/>
  <c r="K28" i="7"/>
  <c r="L28" i="7" s="1"/>
  <c r="I28" i="7"/>
  <c r="K27" i="7"/>
  <c r="L27" i="7" s="1"/>
  <c r="I27" i="7"/>
  <c r="K26" i="7"/>
  <c r="L26" i="7" s="1"/>
  <c r="I26" i="7"/>
  <c r="K23" i="7"/>
  <c r="L23" i="7" s="1"/>
  <c r="I23" i="7"/>
  <c r="K22" i="7"/>
  <c r="L22" i="7" s="1"/>
  <c r="I22" i="7"/>
  <c r="K21" i="7"/>
  <c r="L21" i="7" s="1"/>
  <c r="I21" i="7"/>
  <c r="K20" i="7"/>
  <c r="L20" i="7" s="1"/>
  <c r="I20" i="7"/>
  <c r="K19" i="7"/>
  <c r="L19" i="7" s="1"/>
  <c r="I19" i="7"/>
  <c r="K18" i="7"/>
  <c r="L18" i="7" s="1"/>
  <c r="I18" i="7"/>
  <c r="K17" i="7"/>
  <c r="L17" i="7" s="1"/>
  <c r="I17" i="7"/>
  <c r="K16" i="7"/>
  <c r="L16" i="7" s="1"/>
  <c r="I16" i="7"/>
  <c r="K15" i="7"/>
  <c r="L15" i="7" s="1"/>
  <c r="I15" i="7"/>
  <c r="K14" i="7"/>
  <c r="L14" i="7" s="1"/>
  <c r="I14" i="7"/>
  <c r="K13" i="7"/>
  <c r="L13" i="7" s="1"/>
  <c r="I13" i="7"/>
  <c r="K12" i="7"/>
  <c r="L12" i="7" s="1"/>
  <c r="I12" i="7"/>
  <c r="K11" i="7"/>
  <c r="L11" i="7" s="1"/>
  <c r="I11" i="7"/>
  <c r="K10" i="7"/>
  <c r="L10" i="7" s="1"/>
  <c r="I10" i="7"/>
  <c r="K9" i="7"/>
  <c r="L9" i="7" s="1"/>
  <c r="I9" i="7"/>
  <c r="K8" i="7"/>
  <c r="L8" i="7" s="1"/>
  <c r="I8" i="7"/>
  <c r="K7" i="7"/>
  <c r="L7" i="7" s="1"/>
  <c r="I7" i="7"/>
  <c r="K6" i="7"/>
  <c r="L6" i="7" s="1"/>
  <c r="I6" i="7"/>
  <c r="K5" i="7"/>
  <c r="L5" i="7" s="1"/>
  <c r="I5" i="7"/>
  <c r="K4" i="7"/>
  <c r="L4" i="7" s="1"/>
  <c r="I4" i="7"/>
  <c r="K3" i="7"/>
  <c r="L3" i="7" s="1"/>
  <c r="I3" i="7"/>
  <c r="E25" i="4"/>
  <c r="E22" i="4"/>
  <c r="F22" i="4" s="1"/>
  <c r="E8" i="4"/>
  <c r="E13" i="4" s="1"/>
  <c r="E23" i="4" l="1"/>
  <c r="E20" i="4"/>
  <c r="E26" i="4"/>
  <c r="H29" i="10"/>
  <c r="F4" i="8" s="1"/>
  <c r="H23" i="10"/>
  <c r="F29" i="2"/>
  <c r="F23" i="2"/>
  <c r="E24" i="7"/>
  <c r="E30" i="7"/>
  <c r="S4" i="8" s="1"/>
  <c r="F30" i="11"/>
  <c r="F24" i="11"/>
  <c r="H36" i="11" s="1"/>
  <c r="B8" i="4"/>
  <c r="E12" i="4" s="1"/>
  <c r="H8" i="4"/>
  <c r="E14" i="4" s="1"/>
  <c r="S24" i="11"/>
  <c r="S30" i="11"/>
  <c r="R24" i="11"/>
  <c r="R30" i="11"/>
  <c r="E24" i="11"/>
  <c r="E30" i="11"/>
  <c r="Q24" i="11"/>
  <c r="Q30" i="11"/>
  <c r="P24" i="11"/>
  <c r="P30" i="11"/>
  <c r="O24" i="11"/>
  <c r="O30" i="11"/>
  <c r="N24" i="11"/>
  <c r="N30" i="11"/>
  <c r="M24" i="11"/>
  <c r="M30" i="11"/>
  <c r="L24" i="11"/>
  <c r="L30" i="11"/>
  <c r="K24" i="11"/>
  <c r="K30" i="11"/>
  <c r="J24" i="11"/>
  <c r="J30" i="11"/>
  <c r="I24" i="11"/>
  <c r="I30" i="11"/>
  <c r="H24" i="11"/>
  <c r="H30" i="11"/>
  <c r="G24" i="11"/>
  <c r="G30" i="11"/>
  <c r="B24" i="11"/>
  <c r="B30" i="11"/>
  <c r="H24" i="7"/>
  <c r="B30" i="7"/>
  <c r="H30" i="7"/>
  <c r="T4" i="8" s="1"/>
  <c r="G30" i="7"/>
  <c r="G24" i="7"/>
  <c r="B24" i="7"/>
  <c r="E34" i="7" s="1"/>
  <c r="H5" i="9"/>
  <c r="H13" i="9" s="1"/>
  <c r="F5" i="9"/>
  <c r="E10" i="9" s="1"/>
  <c r="E5" i="9"/>
  <c r="E9" i="9" s="1"/>
  <c r="B5" i="9"/>
  <c r="E8" i="9" s="1"/>
  <c r="B29" i="10"/>
  <c r="C4" i="8" s="1"/>
  <c r="S3" i="8"/>
  <c r="I5" i="9"/>
  <c r="J5" i="9"/>
  <c r="K5" i="9"/>
  <c r="L5" i="9"/>
  <c r="B23" i="10"/>
  <c r="B23" i="2"/>
  <c r="B29" i="2"/>
  <c r="E36" i="7" l="1"/>
  <c r="H34" i="11"/>
  <c r="H40" i="11"/>
  <c r="E35" i="7"/>
  <c r="D33" i="2"/>
  <c r="F3" i="8"/>
  <c r="E35" i="10"/>
  <c r="F43" i="10"/>
  <c r="F45" i="10"/>
  <c r="F40" i="10"/>
  <c r="F39" i="10"/>
  <c r="F38" i="10"/>
  <c r="F42" i="10"/>
  <c r="F44" i="10"/>
  <c r="F41" i="10"/>
  <c r="F46" i="10"/>
  <c r="C3" i="8"/>
  <c r="E32" i="10"/>
  <c r="D34" i="2"/>
  <c r="H15" i="9"/>
  <c r="H16" i="9"/>
  <c r="H17" i="9"/>
  <c r="H14" i="9"/>
  <c r="H42" i="11"/>
  <c r="H44" i="11"/>
  <c r="H46" i="11"/>
  <c r="H48" i="11"/>
  <c r="H35" i="11"/>
  <c r="H51" i="11"/>
  <c r="H39" i="11"/>
  <c r="H41" i="11"/>
  <c r="H43" i="11"/>
  <c r="H45" i="11"/>
  <c r="H47" i="11"/>
  <c r="H49" i="11"/>
  <c r="H50" i="11"/>
  <c r="E37" i="7"/>
  <c r="I24" i="7"/>
  <c r="T3" i="8"/>
  <c r="U3" i="8" s="1"/>
  <c r="F19" i="4"/>
  <c r="F20" i="4" s="1"/>
  <c r="F23" i="4"/>
  <c r="Q3" i="8"/>
  <c r="Q5" i="8" s="1"/>
  <c r="M3" i="8"/>
  <c r="M5" i="8" s="1"/>
  <c r="N3" i="8"/>
  <c r="N5" i="8" s="1"/>
  <c r="L3" i="8"/>
  <c r="L5" i="8" s="1"/>
  <c r="F25" i="4"/>
  <c r="E34" i="10"/>
  <c r="F5" i="8"/>
  <c r="S5" i="8"/>
  <c r="O3" i="8"/>
  <c r="O5" i="8" s="1"/>
  <c r="K24" i="7"/>
  <c r="K30" i="7"/>
  <c r="L30" i="7" s="1"/>
  <c r="I30" i="7"/>
  <c r="I4" i="8"/>
  <c r="J4" i="8"/>
  <c r="E4" i="8"/>
  <c r="U4" i="8"/>
  <c r="H3" i="8"/>
  <c r="T5" i="8"/>
  <c r="P3" i="8"/>
  <c r="P5" i="8" s="1"/>
  <c r="E3" i="8" l="1"/>
  <c r="E39" i="7"/>
  <c r="F26" i="4"/>
  <c r="C5" i="8"/>
  <c r="E38" i="7"/>
  <c r="L24" i="7"/>
  <c r="E40" i="7"/>
  <c r="H52" i="11"/>
  <c r="H18" i="9"/>
  <c r="I17" i="9" s="1"/>
  <c r="U5" i="8"/>
  <c r="D5" i="8"/>
  <c r="H5" i="8"/>
  <c r="J3" i="8"/>
  <c r="I3" i="8"/>
  <c r="E5" i="8" l="1"/>
  <c r="I14" i="9"/>
  <c r="I16" i="9"/>
  <c r="I15" i="9"/>
  <c r="I13" i="9"/>
  <c r="J5" i="8"/>
  <c r="I5" i="8"/>
  <c r="I18" i="9" l="1"/>
</calcChain>
</file>

<file path=xl/sharedStrings.xml><?xml version="1.0" encoding="utf-8"?>
<sst xmlns="http://schemas.openxmlformats.org/spreadsheetml/2006/main" count="733" uniqueCount="221">
  <si>
    <t>No. of monitored beaches with actions</t>
  </si>
  <si>
    <t>No. of monitored beaches without actions</t>
  </si>
  <si>
    <t>Percent of monitored beaches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</si>
  <si>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</si>
  <si>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</si>
  <si>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</si>
  <si>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</si>
  <si>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</si>
  <si>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</si>
  <si>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</si>
  <si>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</si>
  <si>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Beach Name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</si>
  <si>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</si>
  <si>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</si>
  <si>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</si>
  <si>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</si>
  <si>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</si>
  <si>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</si>
  <si>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No. of days under an action</t>
  </si>
  <si>
    <t>CSO</t>
  </si>
  <si>
    <t>SSO</t>
  </si>
  <si>
    <t>CAFO</t>
  </si>
  <si>
    <t>POTW</t>
  </si>
  <si>
    <t>UNKNOWN</t>
  </si>
  <si>
    <t>Swim Season Actions Sorted by Duration</t>
  </si>
  <si>
    <t>Monitored Beaches with Actions During Swim Season</t>
  </si>
  <si>
    <t>Monitored Beaches</t>
  </si>
  <si>
    <t>No. of beach days</t>
  </si>
  <si>
    <t>Under a Beach Action</t>
  </si>
  <si>
    <t>Yes</t>
  </si>
  <si>
    <t>Public/Public</t>
  </si>
  <si>
    <t>Private/Public</t>
  </si>
  <si>
    <t>ELEV_BACT</t>
  </si>
  <si>
    <t>ENTERO</t>
  </si>
  <si>
    <t>Contamination Advisory</t>
  </si>
  <si>
    <t>Not Under an Action</t>
  </si>
  <si>
    <t>No</t>
  </si>
  <si>
    <t>BEACH Act Beaches</t>
  </si>
  <si>
    <t>MONITORED BEACHES</t>
  </si>
  <si>
    <t>Actions During Swim Season</t>
  </si>
  <si>
    <t>---</t>
  </si>
  <si>
    <t>No. of BEACH Act beaches</t>
  </si>
  <si>
    <t>Swim Season Beach Days</t>
  </si>
  <si>
    <t>Actions Sorted by Duration</t>
  </si>
  <si>
    <t>Total no. of beach actions</t>
  </si>
  <si>
    <t>No. of monitored beaches</t>
  </si>
  <si>
    <t>Percent of beaches monitored</t>
  </si>
  <si>
    <t xml:space="preserve">BEACH Act Beaches: </t>
  </si>
  <si>
    <t xml:space="preserve">Tier 1 beaches: </t>
  </si>
  <si>
    <t xml:space="preserve">Beach actions: </t>
  </si>
  <si>
    <t>Definitions</t>
  </si>
  <si>
    <t xml:space="preserve">Monitored beaches: </t>
  </si>
  <si>
    <t xml:space="preserve">Swim season: </t>
  </si>
  <si>
    <t xml:space="preserve">Action duration: </t>
  </si>
  <si>
    <t xml:space="preserve">Beach days: </t>
  </si>
  <si>
    <t>States indicate to EPA the period of time they consider to be the swim (or recreational) season for each beach. See "Monitoring" tab for swim season lengths.</t>
  </si>
  <si>
    <t>The number of days in the swim season. See "Beach Days" tab for the number of beach days under an action.</t>
  </si>
  <si>
    <t>Beaches that are monitored at regular intervals. See "Monitoring" tab for monitoring frequency information.</t>
  </si>
  <si>
    <t>BEACH Act refers to the Beaches Environmental Assessment, Closure, and Health Act of 2000 which focuses on coastal recreational waters. States/territories provide EPA with a list of their</t>
  </si>
  <si>
    <t>coastal recreational beaches.</t>
  </si>
  <si>
    <t>States and territories designate their significant public beaches as Tier 1 beaches (requirement of BEACH Act grant program).  These are the beaches that have the highest risk. See "Attributes" tab</t>
  </si>
  <si>
    <t>for Tier designations.</t>
  </si>
  <si>
    <t xml:space="preserve">Beach-specific advisories or closings issued by the reporting state or local governments. An action is recorded for a beach even if only a portion of the beach is affected. See "2010 Actions" tab </t>
  </si>
  <si>
    <t>for action information.</t>
  </si>
  <si>
    <t>Action duration is based on the times an action begins and ends. One "day" is considered the 24-hour period following the time an action is issued. Additional "days" are recorded when an action</t>
  </si>
  <si>
    <t>extends into any portion of subsequent 24-hour period(s). For example, an action that lasts 26 hours is recorded as a two-day action. See "Action Durations" tab for duration breakdowns.</t>
  </si>
  <si>
    <t>POLLUTION SOURCES SUMMARY</t>
  </si>
  <si>
    <t xml:space="preserve">Beach Name </t>
  </si>
  <si>
    <t xml:space="preserve">Beach name </t>
  </si>
  <si>
    <t>Beach accessibility</t>
  </si>
  <si>
    <t xml:space="preserve">Beach tier rank </t>
  </si>
  <si>
    <t>Start latitude</t>
  </si>
  <si>
    <t>Start longitude</t>
  </si>
  <si>
    <t>End latitude</t>
  </si>
  <si>
    <t>End longitude</t>
  </si>
  <si>
    <t>Pollution sources investigated?</t>
  </si>
  <si>
    <t>Pollution sources found?</t>
  </si>
  <si>
    <t>Runoff</t>
  </si>
  <si>
    <t>Storm</t>
  </si>
  <si>
    <t>Agriculture</t>
  </si>
  <si>
    <t>Boat</t>
  </si>
  <si>
    <t>Sewer line</t>
  </si>
  <si>
    <t>Septic</t>
  </si>
  <si>
    <t>Wildlife</t>
  </si>
  <si>
    <t>Other</t>
  </si>
  <si>
    <t>Unknown</t>
  </si>
  <si>
    <t xml:space="preserve">Action type </t>
  </si>
  <si>
    <t xml:space="preserve">Action start date/time </t>
  </si>
  <si>
    <t xml:space="preserve">Action end date/time </t>
  </si>
  <si>
    <t xml:space="preserve">Action duration (Days) </t>
  </si>
  <si>
    <t xml:space="preserve">Action reason(s) </t>
  </si>
  <si>
    <t>Action indicator(s)</t>
  </si>
  <si>
    <t>Action source(s)</t>
  </si>
  <si>
    <t>ELEV_BACT:</t>
  </si>
  <si>
    <t>ENTERO:</t>
  </si>
  <si>
    <t>Totals</t>
  </si>
  <si>
    <t>Percentages</t>
  </si>
  <si>
    <t>No. of BEACH Act beaches:</t>
  </si>
  <si>
    <t>Total length of BEACH Act beaches:</t>
  </si>
  <si>
    <t xml:space="preserve"> ATTRIBUTE SUMMARY</t>
  </si>
  <si>
    <t>No. of monitored beaches:</t>
  </si>
  <si>
    <t>Total length of monitored beaches:</t>
  </si>
  <si>
    <t xml:space="preserve"> MONITORING SUMMARY</t>
  </si>
  <si>
    <t>No. of investigated monitored beaches:</t>
  </si>
  <si>
    <t>No. of investigated monitored beaches with possible pollution sources:</t>
  </si>
  <si>
    <t>POLLUTION SOURCE TALLY</t>
  </si>
  <si>
    <t>Percent</t>
  </si>
  <si>
    <t>No. of actions during the swim season:</t>
  </si>
  <si>
    <t>No. of days under an action during the swim season:</t>
  </si>
  <si>
    <t>ACTION REASON, INDICATOR, AND SOURCE TALLY</t>
  </si>
  <si>
    <t>UNKNOWN:</t>
  </si>
  <si>
    <r>
      <rPr>
        <b/>
        <sz val="9"/>
        <rFont val="Arial"/>
        <family val="2"/>
      </rPr>
      <t>Runoff</t>
    </r>
    <r>
      <rPr>
        <sz val="9"/>
        <rFont val="Arial"/>
        <family val="2"/>
      </rPr>
      <t xml:space="preserve"> (Non-storm related, dryweather runoff):</t>
    </r>
  </si>
  <si>
    <r>
      <rPr>
        <b/>
        <sz val="9"/>
        <rFont val="Arial"/>
        <family val="2"/>
      </rPr>
      <t>Storm</t>
    </r>
    <r>
      <rPr>
        <sz val="9"/>
        <rFont val="Arial"/>
        <family val="2"/>
      </rPr>
      <t xml:space="preserve"> (Storm related, wet-weather runoff):</t>
    </r>
  </si>
  <si>
    <r>
      <rPr>
        <b/>
        <sz val="9"/>
        <rFont val="Arial"/>
        <family val="2"/>
      </rPr>
      <t>Agriculture</t>
    </r>
    <r>
      <rPr>
        <sz val="9"/>
        <rFont val="Arial"/>
        <family val="2"/>
      </rPr>
      <t xml:space="preserve"> (Agricultural runoff):</t>
    </r>
  </si>
  <si>
    <r>
      <rPr>
        <b/>
        <sz val="9"/>
        <rFont val="Arial"/>
        <family val="2"/>
      </rPr>
      <t>Boat</t>
    </r>
    <r>
      <rPr>
        <sz val="9"/>
        <rFont val="Arial"/>
        <family val="2"/>
      </rPr>
      <t xml:space="preserve"> (Boat discharge):</t>
    </r>
  </si>
  <si>
    <r>
      <rPr>
        <b/>
        <sz val="9"/>
        <rFont val="Arial"/>
        <family val="2"/>
      </rPr>
      <t>CAFO</t>
    </r>
    <r>
      <rPr>
        <sz val="9"/>
        <rFont val="Arial"/>
        <family val="2"/>
      </rPr>
      <t xml:space="preserve"> (Concentrated animal feeding operation):</t>
    </r>
  </si>
  <si>
    <r>
      <rPr>
        <b/>
        <sz val="9"/>
        <rFont val="Arial"/>
        <family val="2"/>
      </rPr>
      <t>CSO</t>
    </r>
    <r>
      <rPr>
        <sz val="9"/>
        <rFont val="Arial"/>
        <family val="2"/>
      </rPr>
      <t xml:space="preserve"> (Combined sewer overflow):</t>
    </r>
  </si>
  <si>
    <r>
      <rPr>
        <b/>
        <sz val="9"/>
        <rFont val="Arial"/>
        <family val="2"/>
      </rPr>
      <t>SSO</t>
    </r>
    <r>
      <rPr>
        <sz val="9"/>
        <rFont val="Arial"/>
        <family val="2"/>
      </rPr>
      <t xml:space="preserve"> (Sanitary sewer overflow):</t>
    </r>
  </si>
  <si>
    <r>
      <rPr>
        <b/>
        <sz val="9"/>
        <rFont val="Arial"/>
        <family val="2"/>
      </rPr>
      <t>POTW</t>
    </r>
    <r>
      <rPr>
        <sz val="9"/>
        <rFont val="Arial"/>
        <family val="2"/>
      </rPr>
      <t xml:space="preserve"> (Publicly-owned treatment works):</t>
    </r>
  </si>
  <si>
    <r>
      <rPr>
        <b/>
        <sz val="9"/>
        <rFont val="Arial"/>
        <family val="2"/>
      </rPr>
      <t>Sewer line</t>
    </r>
    <r>
      <rPr>
        <sz val="9"/>
        <rFont val="Arial"/>
        <family val="2"/>
      </rPr>
      <t xml:space="preserve"> (Sewer line leak, blockage, or break):</t>
    </r>
  </si>
  <si>
    <r>
      <rPr>
        <b/>
        <sz val="9"/>
        <rFont val="Arial"/>
        <family val="2"/>
      </rPr>
      <t>Septic</t>
    </r>
    <r>
      <rPr>
        <sz val="9"/>
        <rFont val="Arial"/>
        <family val="2"/>
      </rPr>
      <t xml:space="preserve"> (Septic system leakage):</t>
    </r>
  </si>
  <si>
    <r>
      <rPr>
        <b/>
        <sz val="9"/>
        <rFont val="Arial"/>
        <family val="2"/>
      </rPr>
      <t>Wildlife</t>
    </r>
    <r>
      <rPr>
        <sz val="9"/>
        <rFont val="Arial"/>
        <family val="2"/>
      </rPr>
      <t xml:space="preserve"> (Wildlife pollution):</t>
    </r>
  </si>
  <si>
    <r>
      <rPr>
        <b/>
        <sz val="9"/>
        <rFont val="Arial"/>
        <family val="2"/>
      </rPr>
      <t>Other</t>
    </r>
    <r>
      <rPr>
        <sz val="9"/>
        <rFont val="Arial"/>
        <family val="2"/>
      </rPr>
      <t xml:space="preserve"> (Other source known but not listed above):</t>
    </r>
  </si>
  <si>
    <r>
      <rPr>
        <b/>
        <sz val="9"/>
        <rFont val="Arial"/>
        <family val="2"/>
      </rPr>
      <t>Unknown</t>
    </r>
    <r>
      <rPr>
        <sz val="9"/>
        <rFont val="Arial"/>
        <family val="2"/>
      </rPr>
      <t xml:space="preserve"> (Source exists but unidentified):</t>
    </r>
  </si>
  <si>
    <t>Action reasons summary:</t>
  </si>
  <si>
    <t>Action indicators summary:</t>
  </si>
  <si>
    <t>Action sources summary:</t>
  </si>
  <si>
    <t>No. of monitored beaches with actions during swim season:</t>
  </si>
  <si>
    <t>No. of actions during swim season:</t>
  </si>
  <si>
    <t>No. of days under an action during swim season:</t>
  </si>
  <si>
    <t>No. of actions of 1 day duration:</t>
  </si>
  <si>
    <t>No. of actions of 2 day duration:</t>
  </si>
  <si>
    <t>No. of actions of 3-7 day duration:</t>
  </si>
  <si>
    <t>No. of actions of 8-30 day duration:</t>
  </si>
  <si>
    <t>No. of actions of greater than 30 day duration:</t>
  </si>
  <si>
    <t>ACTION DURATION DAY TALLY</t>
  </si>
  <si>
    <t>No. of beach days in swim season:</t>
  </si>
  <si>
    <t>No. of beach days under an action during the swim season:</t>
  </si>
  <si>
    <t>Percent of beach days under an action during the swim season:</t>
  </si>
  <si>
    <t>No. of beach days not under an action during the swim season:</t>
  </si>
  <si>
    <t>Percent of beach days not under an action during the swim season:</t>
  </si>
  <si>
    <t>Percent of BEACH Act beaches monitored:</t>
  </si>
  <si>
    <t>POSSIBLE POLLUTION SOURCES</t>
  </si>
  <si>
    <t>BALDWIN</t>
  </si>
  <si>
    <t>AL769933</t>
  </si>
  <si>
    <t>ALABAMA POINT (GULF OF MEXICO)</t>
  </si>
  <si>
    <t>AL656449</t>
  </si>
  <si>
    <t>BEAR POINT CIVIC ASSOCIATION</t>
  </si>
  <si>
    <t>AL300816</t>
  </si>
  <si>
    <t>BON SECOUR NATIONAL WILDLIFE REFUGE</t>
  </si>
  <si>
    <t>AL854232</t>
  </si>
  <si>
    <t>CAMP BECKWITH</t>
  </si>
  <si>
    <t>AL497694</t>
  </si>
  <si>
    <t>CAMP DIXIE</t>
  </si>
  <si>
    <t>AL711135</t>
  </si>
  <si>
    <t>COTTON BAYOU</t>
  </si>
  <si>
    <t>AL432101</t>
  </si>
  <si>
    <t>ESCAMBIA AVENUE</t>
  </si>
  <si>
    <t>AL824748</t>
  </si>
  <si>
    <t>FAIRHOPE PUBLIC BEACH</t>
  </si>
  <si>
    <t>AL548743</t>
  </si>
  <si>
    <t>FLORIDA POINT</t>
  </si>
  <si>
    <t>AL069764</t>
  </si>
  <si>
    <t>FORT MORGAN PUBLIC BEACH</t>
  </si>
  <si>
    <t>AL368349</t>
  </si>
  <si>
    <t>GULF SHORES PUBLIC BEACH</t>
  </si>
  <si>
    <t>AL726329</t>
  </si>
  <si>
    <t>GULF STATE PARK - PAVILION</t>
  </si>
  <si>
    <t>AL261419</t>
  </si>
  <si>
    <t>KEE AVENUE</t>
  </si>
  <si>
    <t>AL496284</t>
  </si>
  <si>
    <t>LITTLE LAGOON PASS BEACH</t>
  </si>
  <si>
    <t>AL112942</t>
  </si>
  <si>
    <t>MARY ANN NELSON BEACH</t>
  </si>
  <si>
    <t>AL216753</t>
  </si>
  <si>
    <t>MAY DAY PARK</t>
  </si>
  <si>
    <t>AL436981</t>
  </si>
  <si>
    <t>ORANGE BEACH WATERFRONT PARK</t>
  </si>
  <si>
    <t>AL477431</t>
  </si>
  <si>
    <t>ORANGE STREET PIER/BEACH</t>
  </si>
  <si>
    <t>AL304641</t>
  </si>
  <si>
    <t>PIRATE'S COVE</t>
  </si>
  <si>
    <t>AL890020</t>
  </si>
  <si>
    <t>SPANISH COVE</t>
  </si>
  <si>
    <t>AL819426</t>
  </si>
  <si>
    <t>VOLANTA AVENUE</t>
  </si>
  <si>
    <t>Private/Private</t>
  </si>
  <si>
    <t>Beach length (MI)</t>
  </si>
  <si>
    <t>MOBILE</t>
  </si>
  <si>
    <t>AL150939</t>
  </si>
  <si>
    <t>DAUPHIN ISLAND EAST END</t>
  </si>
  <si>
    <t>AL525441</t>
  </si>
  <si>
    <t>DAUPHIN ISLAND PUBLIC BEACH</t>
  </si>
  <si>
    <t>AL574749</t>
  </si>
  <si>
    <t>DOG RIVER, ALBA CLUB</t>
  </si>
  <si>
    <t>AL197202</t>
  </si>
  <si>
    <t>FOWL RIVER @ HW 193</t>
  </si>
  <si>
    <t>Miles</t>
  </si>
  <si>
    <t>Total length of monitored beaches (MI)</t>
  </si>
  <si>
    <t xml:space="preserve"> MONITORING FREQUENCY SUMMARY</t>
  </si>
  <si>
    <t>No.</t>
  </si>
  <si>
    <t>Monitored once per month</t>
  </si>
  <si>
    <t>Monitored twice per month</t>
  </si>
  <si>
    <t>Monitored once a week</t>
  </si>
  <si>
    <t>Monitored five times per month</t>
  </si>
  <si>
    <t>Monitored six times per month</t>
  </si>
  <si>
    <t>Monitored twice a week</t>
  </si>
  <si>
    <t>Monitored ten times per month</t>
  </si>
  <si>
    <t>Monitored three times a week</t>
  </si>
  <si>
    <t>Monitored seven times a week</t>
  </si>
  <si>
    <t xml:space="preserve"> = Action does not occur in the swim season (May - Sept.). It will not be included in EPA's swim season summary statistics.</t>
  </si>
  <si>
    <t>2011 BEACH DAYS SUMMARY</t>
  </si>
  <si>
    <t>Beach action in 2011?</t>
  </si>
  <si>
    <t>Swim season monitoring frequency (per week)</t>
  </si>
  <si>
    <t xml:space="preserve"> </t>
  </si>
  <si>
    <t>Swim season length (months)</t>
  </si>
  <si>
    <t>Off season monitoring frequency (per week)</t>
  </si>
  <si>
    <t>Monitored beach length (miles)</t>
  </si>
  <si>
    <t>2011 ACTIONS SUMMARY</t>
  </si>
  <si>
    <t xml:space="preserve">    Please see "2011 Swim Season Actions" worksheet for data used in Alabama's swim season summary statistics.</t>
  </si>
  <si>
    <t>2011 ACTIONS DURATION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</si>
</sst>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$-409]m/d/yy\ h:mm\ AM/PM;@"/>
  </numFmts>
  <fonts count="20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sz val="7"/>
      <color theme="0"/>
      <name val="Arial"/>
      <family val="2"/>
    </font>
    <font>
      <sz val="8"/>
      <color rgb="FF151515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0" fillId="0" borderId="0" xfId="0" applyNumberFormat="1" applyFill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5" fontId="5" fillId="0" borderId="0" xfId="0" applyNumberFormat="1" applyFont="1"/>
    <xf numFmtId="3" fontId="5" fillId="0" borderId="0" xfId="0" applyNumberFormat="1" applyFont="1"/>
    <xf numFmtId="0" fontId="5" fillId="0" borderId="0" xfId="0" applyFont="1" applyBorder="1"/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0" fillId="0" borderId="0" xfId="0" applyBorder="1"/>
    <xf numFmtId="16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2" fillId="0" borderId="0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wrapText="1"/>
    </xf>
    <xf numFmtId="0" fontId="2" fillId="0" borderId="0" xfId="0" applyFont="1" applyFill="1"/>
    <xf numFmtId="0" fontId="15" fillId="0" borderId="0" xfId="0" applyFont="1"/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top" wrapText="1"/>
    </xf>
    <xf numFmtId="0" fontId="4" fillId="0" borderId="0" xfId="0" quotePrefix="1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7" fillId="0" borderId="0" xfId="0" applyFont="1" applyFill="1"/>
    <xf numFmtId="0" fontId="0" fillId="0" borderId="0" xfId="0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/>
    <xf numFmtId="0" fontId="2" fillId="0" borderId="0" xfId="0" applyFont="1" applyBorder="1"/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 wrapText="1"/>
    </xf>
    <xf numFmtId="1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0" fontId="17" fillId="0" borderId="0" xfId="0" applyFont="1" applyFill="1" applyBorder="1" applyAlignment="1">
      <alignment horizontal="right" vertical="center"/>
    </xf>
    <xf numFmtId="0" fontId="17" fillId="0" borderId="0" xfId="0" quotePrefix="1" applyFont="1" applyFill="1" applyBorder="1" applyAlignment="1">
      <alignment horizontal="right"/>
    </xf>
    <xf numFmtId="0" fontId="18" fillId="0" borderId="3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/>
    </xf>
    <xf numFmtId="0" fontId="18" fillId="0" borderId="0" xfId="0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0" xfId="0" quotePrefix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" fontId="17" fillId="0" borderId="0" xfId="0" applyNumberFormat="1" applyFont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/>
    </xf>
    <xf numFmtId="164" fontId="17" fillId="0" borderId="0" xfId="0" quotePrefix="1" applyNumberFormat="1" applyFont="1" applyAlignment="1">
      <alignment horizontal="center" vertical="center"/>
    </xf>
    <xf numFmtId="164" fontId="17" fillId="0" borderId="1" xfId="0" quotePrefix="1" applyNumberFormat="1" applyFont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 wrapText="1"/>
    </xf>
    <xf numFmtId="14" fontId="12" fillId="3" borderId="0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4" fontId="12" fillId="3" borderId="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4" fontId="4" fillId="0" borderId="0" xfId="0" applyNumberFormat="1" applyFont="1" applyFill="1" applyAlignment="1">
      <alignment horizontal="center"/>
    </xf>
    <xf numFmtId="0" fontId="6" fillId="0" borderId="1" xfId="0" applyFont="1" applyFill="1" applyBorder="1" applyAlignment="1">
      <alignment horizontal="right" wrapText="1"/>
    </xf>
    <xf numFmtId="9" fontId="5" fillId="0" borderId="1" xfId="0" quotePrefix="1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0" fillId="3" borderId="0" xfId="0" applyFill="1" applyBorder="1"/>
    <xf numFmtId="0" fontId="1" fillId="0" borderId="0" xfId="0" applyFont="1" applyFill="1" applyBorder="1" applyAlignment="1">
      <alignment horizontal="left"/>
    </xf>
    <xf numFmtId="3" fontId="5" fillId="0" borderId="0" xfId="0" applyNumberFormat="1" applyFont="1" applyFill="1" applyBorder="1"/>
    <xf numFmtId="0" fontId="1" fillId="0" borderId="0" xfId="0" applyFont="1" applyFill="1" applyBorder="1"/>
    <xf numFmtId="165" fontId="1" fillId="0" borderId="0" xfId="0" applyNumberFormat="1" applyFont="1" applyFill="1" applyBorder="1"/>
    <xf numFmtId="165" fontId="5" fillId="0" borderId="0" xfId="0" applyNumberFormat="1" applyFont="1" applyFill="1" applyBorder="1"/>
    <xf numFmtId="0" fontId="0" fillId="0" borderId="0" xfId="0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64" fontId="17" fillId="0" borderId="0" xfId="0" applyNumberFormat="1" applyFont="1" applyFill="1" applyAlignment="1">
      <alignment horizontal="center" vertical="center"/>
    </xf>
    <xf numFmtId="1" fontId="5" fillId="0" borderId="0" xfId="0" applyNumberFormat="1" applyFont="1" applyBorder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17" fillId="0" borderId="0" xfId="0" applyFont="1" applyAlignment="1">
      <alignment horizontal="right" vertical="center"/>
    </xf>
    <xf numFmtId="0" fontId="19" fillId="0" borderId="0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19"/>
  <sheetViews>
    <sheetView tabSelected="1" workbookViewId="0"/>
  </sheetViews>
  <sheetFormatPr defaultRowHeight="12.75" x14ac:dyDescent="0.2"/>
  <cols>
    <col min="1" max="1" width="11.5703125" style="5" customWidth="1"/>
    <col min="2" max="2" width="0.5703125" style="5" customWidth="1"/>
    <col min="3" max="6" width="8.28515625" style="5" customWidth="1"/>
    <col min="7" max="7" width="0.5703125" style="5" customWidth="1"/>
    <col min="8" max="10" width="8.28515625" style="5" customWidth="1"/>
    <col min="11" max="11" width="0.5703125" style="5" customWidth="1"/>
    <col min="12" max="17" width="8.28515625" style="5" customWidth="1"/>
    <col min="18" max="18" width="0.5703125" style="5" customWidth="1"/>
    <col min="19" max="16384" width="9.140625" style="5"/>
  </cols>
  <sheetData>
    <row r="1" spans="1:21" x14ac:dyDescent="0.2">
      <c r="A1" s="11"/>
      <c r="B1" s="11"/>
      <c r="C1" s="160" t="s">
        <v>37</v>
      </c>
      <c r="D1" s="162"/>
      <c r="E1" s="162"/>
      <c r="F1" s="161"/>
      <c r="G1" s="74"/>
      <c r="H1" s="160" t="s">
        <v>39</v>
      </c>
      <c r="I1" s="160"/>
      <c r="J1" s="160"/>
      <c r="K1" s="60"/>
      <c r="L1" s="160" t="s">
        <v>43</v>
      </c>
      <c r="M1" s="161"/>
      <c r="N1" s="161"/>
      <c r="O1" s="161"/>
      <c r="P1" s="161"/>
      <c r="Q1" s="161"/>
      <c r="R1" s="60"/>
      <c r="S1" s="160" t="s">
        <v>42</v>
      </c>
      <c r="T1" s="161"/>
      <c r="U1" s="161"/>
    </row>
    <row r="2" spans="1:21" ht="88.5" customHeight="1" x14ac:dyDescent="0.2">
      <c r="A2" s="4" t="s">
        <v>12</v>
      </c>
      <c r="B2" s="4"/>
      <c r="C2" s="3" t="s">
        <v>41</v>
      </c>
      <c r="D2" s="3" t="s">
        <v>45</v>
      </c>
      <c r="E2" s="3" t="s">
        <v>46</v>
      </c>
      <c r="F2" s="3" t="s">
        <v>198</v>
      </c>
      <c r="G2" s="3"/>
      <c r="H2" s="3" t="s">
        <v>0</v>
      </c>
      <c r="I2" s="3" t="s">
        <v>1</v>
      </c>
      <c r="J2" s="3" t="s">
        <v>2</v>
      </c>
      <c r="K2" s="3"/>
      <c r="L2" s="14" t="s">
        <v>44</v>
      </c>
      <c r="M2" s="3" t="s">
        <v>4</v>
      </c>
      <c r="N2" s="3" t="s">
        <v>5</v>
      </c>
      <c r="O2" s="3" t="s">
        <v>6</v>
      </c>
      <c r="P2" s="3" t="s">
        <v>7</v>
      </c>
      <c r="Q2" s="3" t="s">
        <v>8</v>
      </c>
      <c r="R2" s="3"/>
      <c r="S2" s="14" t="s">
        <v>9</v>
      </c>
      <c r="T2" s="15" t="s">
        <v>10</v>
      </c>
      <c r="U2" s="3" t="s">
        <v>15</v>
      </c>
    </row>
    <row r="3" spans="1:21" x14ac:dyDescent="0.2">
      <c r="A3" s="70" t="s">
        <v>143</v>
      </c>
      <c r="B3" s="16"/>
      <c r="C3" s="33">
        <f>Monitoring!$B$23</f>
        <v>21</v>
      </c>
      <c r="D3" s="159">
        <f>Monitoring!F23</f>
        <v>21</v>
      </c>
      <c r="E3" s="50">
        <f>D3/C3</f>
        <v>1</v>
      </c>
      <c r="F3" s="143">
        <f>Monitoring!$H$23</f>
        <v>8.6500000000000021</v>
      </c>
      <c r="G3" s="13"/>
      <c r="H3" s="49">
        <f>'2011 Swim Season Actions'!$B$8</f>
        <v>2</v>
      </c>
      <c r="I3" s="49">
        <f>D3-H3</f>
        <v>19</v>
      </c>
      <c r="J3" s="50">
        <f>H3/D3</f>
        <v>9.5238095238095233E-2</v>
      </c>
      <c r="K3" s="13"/>
      <c r="L3" s="60">
        <f>'Action Durations'!$E$5</f>
        <v>6</v>
      </c>
      <c r="M3" s="49">
        <f>'Action Durations'!H5</f>
        <v>4</v>
      </c>
      <c r="N3" s="49">
        <f>'Action Durations'!I5</f>
        <v>1</v>
      </c>
      <c r="O3" s="49">
        <f>'Action Durations'!J5</f>
        <v>1</v>
      </c>
      <c r="P3" s="49">
        <f>'Action Durations'!K5</f>
        <v>0</v>
      </c>
      <c r="Q3" s="49">
        <f>'Action Durations'!L5</f>
        <v>0</v>
      </c>
      <c r="R3" s="13"/>
      <c r="S3" s="51">
        <f>'Beach Days'!$E$24</f>
        <v>3213</v>
      </c>
      <c r="T3" s="51">
        <f>'Beach Days'!$H$24</f>
        <v>9</v>
      </c>
      <c r="U3" s="41">
        <f>T3/S3</f>
        <v>2.8011204481792717E-3</v>
      </c>
    </row>
    <row r="4" spans="1:21" x14ac:dyDescent="0.2">
      <c r="A4" s="71" t="s">
        <v>188</v>
      </c>
      <c r="B4" s="146"/>
      <c r="C4" s="141">
        <f>Monitoring!$B$29</f>
        <v>4</v>
      </c>
      <c r="D4" s="31">
        <f>Monitoring!F29</f>
        <v>4</v>
      </c>
      <c r="E4" s="42">
        <f>D4/C4</f>
        <v>1</v>
      </c>
      <c r="F4" s="144">
        <f>Monitoring!$H$29</f>
        <v>2.5</v>
      </c>
      <c r="G4" s="64"/>
      <c r="H4" s="65">
        <v>0</v>
      </c>
      <c r="I4" s="65">
        <f>D4-H4</f>
        <v>4</v>
      </c>
      <c r="J4" s="42">
        <f>H4/D4</f>
        <v>0</v>
      </c>
      <c r="K4" s="64"/>
      <c r="L4" s="66">
        <v>0</v>
      </c>
      <c r="M4" s="147" t="s">
        <v>40</v>
      </c>
      <c r="N4" s="147" t="s">
        <v>40</v>
      </c>
      <c r="O4" s="147" t="s">
        <v>40</v>
      </c>
      <c r="P4" s="147" t="s">
        <v>40</v>
      </c>
      <c r="Q4" s="147" t="s">
        <v>40</v>
      </c>
      <c r="R4" s="64"/>
      <c r="S4" s="43">
        <f>'Beach Days'!$E$30</f>
        <v>612</v>
      </c>
      <c r="T4" s="43">
        <f>'Beach Days'!$H$30</f>
        <v>0</v>
      </c>
      <c r="U4" s="42">
        <f>T4/S4</f>
        <v>0</v>
      </c>
    </row>
    <row r="5" spans="1:21" x14ac:dyDescent="0.2">
      <c r="C5" s="12">
        <f>SUM(C3:C4)</f>
        <v>25</v>
      </c>
      <c r="D5" s="12">
        <f>SUM(D3:D4)</f>
        <v>25</v>
      </c>
      <c r="E5" s="18">
        <f>D5/C5</f>
        <v>1</v>
      </c>
      <c r="F5" s="145">
        <f>SUM(F3:F4)</f>
        <v>11.150000000000002</v>
      </c>
      <c r="G5" s="12"/>
      <c r="H5" s="12">
        <f>SUM(H3:H4)</f>
        <v>2</v>
      </c>
      <c r="I5" s="17">
        <f>D5-H5</f>
        <v>23</v>
      </c>
      <c r="J5" s="18">
        <f>H5/D5</f>
        <v>0.08</v>
      </c>
      <c r="K5" s="12"/>
      <c r="L5" s="12">
        <f t="shared" ref="L5:Q5" si="0">SUM(L3:L4)</f>
        <v>6</v>
      </c>
      <c r="M5" s="12">
        <f t="shared" si="0"/>
        <v>4</v>
      </c>
      <c r="N5" s="12">
        <f t="shared" si="0"/>
        <v>1</v>
      </c>
      <c r="O5" s="12">
        <f t="shared" si="0"/>
        <v>1</v>
      </c>
      <c r="P5" s="12">
        <f t="shared" si="0"/>
        <v>0</v>
      </c>
      <c r="Q5" s="12">
        <f t="shared" si="0"/>
        <v>0</v>
      </c>
      <c r="R5" s="12"/>
      <c r="S5" s="10">
        <f>SUM(S3:S4)</f>
        <v>3825</v>
      </c>
      <c r="T5" s="10">
        <f>SUM(T3:T4)</f>
        <v>9</v>
      </c>
      <c r="U5" s="53">
        <f>T5/S5</f>
        <v>2.352941176470588E-3</v>
      </c>
    </row>
    <row r="6" spans="1:21" x14ac:dyDescent="0.2">
      <c r="C6" s="12"/>
      <c r="D6" s="12"/>
      <c r="E6" s="18"/>
      <c r="F6" s="10"/>
      <c r="G6" s="12"/>
      <c r="H6" s="12"/>
      <c r="I6" s="17"/>
      <c r="J6" s="18"/>
      <c r="K6" s="12"/>
      <c r="L6" s="12"/>
      <c r="M6" s="12"/>
      <c r="N6" s="12"/>
      <c r="O6" s="12"/>
      <c r="P6" s="12"/>
      <c r="Q6" s="12"/>
      <c r="R6" s="12"/>
      <c r="S6" s="10"/>
      <c r="T6" s="10"/>
      <c r="U6" s="53"/>
    </row>
    <row r="7" spans="1:21" x14ac:dyDescent="0.2">
      <c r="T7" s="19"/>
    </row>
    <row r="8" spans="1:21" x14ac:dyDescent="0.2">
      <c r="A8" s="148" t="s">
        <v>50</v>
      </c>
      <c r="T8" s="19"/>
    </row>
    <row r="9" spans="1:21" x14ac:dyDescent="0.2">
      <c r="C9" s="85" t="s">
        <v>47</v>
      </c>
      <c r="D9" s="79" t="s">
        <v>58</v>
      </c>
    </row>
    <row r="10" spans="1:21" x14ac:dyDescent="0.2">
      <c r="C10" s="85"/>
      <c r="D10" s="79" t="s">
        <v>59</v>
      </c>
    </row>
    <row r="11" spans="1:21" x14ac:dyDescent="0.2">
      <c r="C11" s="85" t="s">
        <v>51</v>
      </c>
      <c r="D11" s="78" t="s">
        <v>57</v>
      </c>
    </row>
    <row r="12" spans="1:21" x14ac:dyDescent="0.2">
      <c r="C12" s="85" t="s">
        <v>48</v>
      </c>
      <c r="D12" s="79" t="s">
        <v>60</v>
      </c>
    </row>
    <row r="13" spans="1:21" x14ac:dyDescent="0.2">
      <c r="C13" s="85"/>
      <c r="D13" s="79" t="s">
        <v>61</v>
      </c>
    </row>
    <row r="14" spans="1:21" x14ac:dyDescent="0.2">
      <c r="C14" s="85" t="s">
        <v>49</v>
      </c>
      <c r="D14" s="78" t="s">
        <v>62</v>
      </c>
    </row>
    <row r="15" spans="1:21" x14ac:dyDescent="0.2">
      <c r="C15" s="85"/>
      <c r="D15" s="78" t="s">
        <v>63</v>
      </c>
    </row>
    <row r="16" spans="1:21" x14ac:dyDescent="0.2">
      <c r="C16" s="85" t="s">
        <v>53</v>
      </c>
      <c r="D16" s="78" t="s">
        <v>64</v>
      </c>
    </row>
    <row r="17" spans="3:4" x14ac:dyDescent="0.2">
      <c r="C17" s="86"/>
      <c r="D17" s="78" t="s">
        <v>65</v>
      </c>
    </row>
    <row r="18" spans="3:4" x14ac:dyDescent="0.2">
      <c r="C18" s="85" t="s">
        <v>52</v>
      </c>
      <c r="D18" s="78" t="s">
        <v>55</v>
      </c>
    </row>
    <row r="19" spans="3:4" x14ac:dyDescent="0.2">
      <c r="C19" s="85" t="s">
        <v>54</v>
      </c>
      <c r="D19" s="78" t="s">
        <v>56</v>
      </c>
    </row>
  </sheetData>
  <mergeCells count="4">
    <mergeCell ref="H1:J1"/>
    <mergeCell ref="L1:Q1"/>
    <mergeCell ref="S1:U1"/>
    <mergeCell ref="C1:F1"/>
  </mergeCells>
  <phoneticPr fontId="3" type="noConversion"/>
  <printOptions horizontalCentered="1" gridLines="1"/>
  <pageMargins left="0.25" right="0.25" top="1.5" bottom="0.75" header="0.5" footer="0.5"/>
  <pageSetup scale="80" orientation="landscape" r:id="rId1"/>
  <headerFooter alignWithMargins="0">
    <oddHeader>&amp;C&amp;"Arial,Bold"&amp;16 2011 Swimming Season
Alabama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34"/>
  <sheetViews>
    <sheetView zoomScaleNormal="100" workbookViewId="0"/>
  </sheetViews>
  <sheetFormatPr defaultRowHeight="12.75" x14ac:dyDescent="0.2"/>
  <cols>
    <col min="1" max="1" width="12.5703125" style="28" customWidth="1"/>
    <col min="2" max="2" width="7.7109375" style="28" customWidth="1"/>
    <col min="3" max="3" width="33" style="28" customWidth="1"/>
    <col min="4" max="4" width="8.28515625" style="55" customWidth="1"/>
    <col min="5" max="5" width="12.5703125" style="28" customWidth="1"/>
    <col min="6" max="6" width="9.140625" style="24"/>
    <col min="7" max="10" width="9.7109375" style="28" customWidth="1"/>
    <col min="12" max="16384" width="9.140625" style="24"/>
  </cols>
  <sheetData>
    <row r="1" spans="1:10" ht="33.75" customHeight="1" x14ac:dyDescent="0.2">
      <c r="A1" s="25" t="s">
        <v>12</v>
      </c>
      <c r="B1" s="25" t="s">
        <v>13</v>
      </c>
      <c r="C1" s="25" t="s">
        <v>68</v>
      </c>
      <c r="D1" s="3" t="s">
        <v>70</v>
      </c>
      <c r="E1" s="25" t="s">
        <v>69</v>
      </c>
      <c r="F1" s="77" t="s">
        <v>187</v>
      </c>
      <c r="G1" s="25" t="s">
        <v>71</v>
      </c>
      <c r="H1" s="25" t="s">
        <v>72</v>
      </c>
      <c r="I1" s="25" t="s">
        <v>73</v>
      </c>
      <c r="J1" s="25" t="s">
        <v>74</v>
      </c>
    </row>
    <row r="2" spans="1:10" ht="12.75" customHeight="1" x14ac:dyDescent="0.2">
      <c r="A2" s="70" t="s">
        <v>143</v>
      </c>
      <c r="B2" s="70" t="s">
        <v>144</v>
      </c>
      <c r="C2" s="70" t="s">
        <v>145</v>
      </c>
      <c r="D2" s="70">
        <v>2</v>
      </c>
      <c r="E2" s="70" t="s">
        <v>30</v>
      </c>
      <c r="F2" s="125">
        <v>1</v>
      </c>
      <c r="G2" s="70">
        <v>30.275580999999999</v>
      </c>
      <c r="H2" s="70">
        <v>87.542128000000005</v>
      </c>
      <c r="I2" s="70">
        <v>30.282278000000002</v>
      </c>
      <c r="J2" s="70">
        <v>87.509106000000003</v>
      </c>
    </row>
    <row r="3" spans="1:10" ht="12.75" customHeight="1" x14ac:dyDescent="0.2">
      <c r="A3" s="70" t="s">
        <v>143</v>
      </c>
      <c r="B3" s="70" t="s">
        <v>146</v>
      </c>
      <c r="C3" s="70" t="s">
        <v>147</v>
      </c>
      <c r="D3" s="70">
        <v>3</v>
      </c>
      <c r="E3" s="70" t="s">
        <v>186</v>
      </c>
      <c r="F3" s="125">
        <v>0.1</v>
      </c>
      <c r="G3" s="70">
        <v>30.308513999999999</v>
      </c>
      <c r="H3" s="70">
        <v>87.526793999999995</v>
      </c>
      <c r="I3" s="70">
        <v>30.309850000000001</v>
      </c>
      <c r="J3" s="70">
        <v>87.526843999999997</v>
      </c>
    </row>
    <row r="4" spans="1:10" ht="12.75" customHeight="1" x14ac:dyDescent="0.2">
      <c r="A4" s="70" t="s">
        <v>143</v>
      </c>
      <c r="B4" s="70" t="s">
        <v>148</v>
      </c>
      <c r="C4" s="70" t="s">
        <v>149</v>
      </c>
      <c r="D4" s="70">
        <v>3</v>
      </c>
      <c r="E4" s="70" t="s">
        <v>30</v>
      </c>
      <c r="F4" s="125">
        <v>1</v>
      </c>
      <c r="G4" s="70">
        <v>30.228961000000002</v>
      </c>
      <c r="H4" s="70">
        <v>87.855718999999993</v>
      </c>
      <c r="I4" s="70">
        <v>30.231033</v>
      </c>
      <c r="J4" s="70">
        <v>87.801333</v>
      </c>
    </row>
    <row r="5" spans="1:10" ht="12.75" customHeight="1" x14ac:dyDescent="0.2">
      <c r="A5" s="70" t="s">
        <v>143</v>
      </c>
      <c r="B5" s="70" t="s">
        <v>150</v>
      </c>
      <c r="C5" s="70" t="s">
        <v>151</v>
      </c>
      <c r="D5" s="70">
        <v>1</v>
      </c>
      <c r="E5" s="70" t="s">
        <v>186</v>
      </c>
      <c r="F5" s="125">
        <v>0.25</v>
      </c>
      <c r="G5" s="70">
        <v>30.389918999999999</v>
      </c>
      <c r="H5" s="70">
        <v>87.844722000000004</v>
      </c>
      <c r="I5" s="70">
        <v>30.385636000000002</v>
      </c>
      <c r="J5" s="70">
        <v>87.841588999999999</v>
      </c>
    </row>
    <row r="6" spans="1:10" ht="12.75" customHeight="1" x14ac:dyDescent="0.2">
      <c r="A6" s="70" t="s">
        <v>143</v>
      </c>
      <c r="B6" s="70" t="s">
        <v>152</v>
      </c>
      <c r="C6" s="70" t="s">
        <v>153</v>
      </c>
      <c r="D6" s="70">
        <v>1</v>
      </c>
      <c r="E6" s="70" t="s">
        <v>30</v>
      </c>
      <c r="F6" s="125">
        <v>0.25</v>
      </c>
      <c r="G6" s="70">
        <v>30.325714000000001</v>
      </c>
      <c r="H6" s="70">
        <v>87.516525000000001</v>
      </c>
      <c r="I6" s="70">
        <v>30.327347</v>
      </c>
      <c r="J6" s="70">
        <v>87.515952999999996</v>
      </c>
    </row>
    <row r="7" spans="1:10" ht="12.75" customHeight="1" x14ac:dyDescent="0.2">
      <c r="A7" s="70" t="s">
        <v>143</v>
      </c>
      <c r="B7" s="70" t="s">
        <v>154</v>
      </c>
      <c r="C7" s="70" t="s">
        <v>155</v>
      </c>
      <c r="D7" s="70">
        <v>1</v>
      </c>
      <c r="E7" s="70" t="s">
        <v>30</v>
      </c>
      <c r="F7" s="125">
        <v>0.2</v>
      </c>
      <c r="G7" s="70">
        <v>30.268031000000001</v>
      </c>
      <c r="H7" s="70">
        <v>87.585228000000001</v>
      </c>
      <c r="I7" s="70">
        <v>30.271757999999998</v>
      </c>
      <c r="J7" s="70">
        <v>87.559089</v>
      </c>
    </row>
    <row r="8" spans="1:10" ht="12.75" customHeight="1" x14ac:dyDescent="0.2">
      <c r="A8" s="70" t="s">
        <v>143</v>
      </c>
      <c r="B8" s="70" t="s">
        <v>156</v>
      </c>
      <c r="C8" s="70" t="s">
        <v>157</v>
      </c>
      <c r="D8" s="70">
        <v>3</v>
      </c>
      <c r="E8" s="70" t="s">
        <v>30</v>
      </c>
      <c r="F8" s="125">
        <v>0.01</v>
      </c>
      <c r="G8" s="70">
        <v>30.340924999999999</v>
      </c>
      <c r="H8" s="70">
        <v>87.502606</v>
      </c>
      <c r="I8" s="70">
        <v>30.341453000000001</v>
      </c>
      <c r="J8" s="70">
        <v>87.501581000000002</v>
      </c>
    </row>
    <row r="9" spans="1:10" ht="12.75" customHeight="1" x14ac:dyDescent="0.2">
      <c r="A9" s="70" t="s">
        <v>143</v>
      </c>
      <c r="B9" s="70" t="s">
        <v>158</v>
      </c>
      <c r="C9" s="70" t="s">
        <v>159</v>
      </c>
      <c r="D9" s="70">
        <v>1</v>
      </c>
      <c r="E9" s="70" t="s">
        <v>30</v>
      </c>
      <c r="F9" s="125">
        <v>0.25</v>
      </c>
      <c r="G9" s="70">
        <v>30.522611000000001</v>
      </c>
      <c r="H9" s="70">
        <v>87.913272000000006</v>
      </c>
      <c r="I9" s="70">
        <v>30.531407999999999</v>
      </c>
      <c r="J9" s="70">
        <v>87.908360999999999</v>
      </c>
    </row>
    <row r="10" spans="1:10" ht="12.75" customHeight="1" x14ac:dyDescent="0.2">
      <c r="A10" s="70" t="s">
        <v>143</v>
      </c>
      <c r="B10" s="70" t="s">
        <v>160</v>
      </c>
      <c r="C10" s="70" t="s">
        <v>161</v>
      </c>
      <c r="D10" s="70">
        <v>1</v>
      </c>
      <c r="E10" s="70" t="s">
        <v>30</v>
      </c>
      <c r="F10" s="125">
        <v>0.75</v>
      </c>
      <c r="G10" s="70">
        <v>30.277941999999999</v>
      </c>
      <c r="H10" s="70">
        <v>87.267244000000005</v>
      </c>
      <c r="I10" s="70">
        <v>30.274332999999999</v>
      </c>
      <c r="J10" s="70">
        <v>87.279381000000001</v>
      </c>
    </row>
    <row r="11" spans="1:10" ht="12.75" customHeight="1" x14ac:dyDescent="0.2">
      <c r="A11" s="70" t="s">
        <v>143</v>
      </c>
      <c r="B11" s="70" t="s">
        <v>162</v>
      </c>
      <c r="C11" s="70" t="s">
        <v>163</v>
      </c>
      <c r="D11" s="70">
        <v>3</v>
      </c>
      <c r="E11" s="70" t="s">
        <v>30</v>
      </c>
      <c r="F11" s="125">
        <v>1</v>
      </c>
      <c r="G11" s="70">
        <v>30.230471999999999</v>
      </c>
      <c r="H11" s="70">
        <v>88.023882999999998</v>
      </c>
      <c r="I11" s="70">
        <v>30.231874999999999</v>
      </c>
      <c r="J11" s="70">
        <v>87.927839000000006</v>
      </c>
    </row>
    <row r="12" spans="1:10" ht="12.75" customHeight="1" x14ac:dyDescent="0.2">
      <c r="A12" s="70" t="s">
        <v>143</v>
      </c>
      <c r="B12" s="70" t="s">
        <v>164</v>
      </c>
      <c r="C12" s="70" t="s">
        <v>165</v>
      </c>
      <c r="D12" s="70">
        <v>1</v>
      </c>
      <c r="E12" s="70" t="s">
        <v>30</v>
      </c>
      <c r="F12" s="125">
        <v>1</v>
      </c>
      <c r="G12" s="70">
        <v>30.243300000000001</v>
      </c>
      <c r="H12" s="70">
        <v>87.717366999999996</v>
      </c>
      <c r="I12" s="70">
        <v>30.249635999999999</v>
      </c>
      <c r="J12" s="70">
        <v>87.667277999999996</v>
      </c>
    </row>
    <row r="13" spans="1:10" ht="12.75" customHeight="1" x14ac:dyDescent="0.2">
      <c r="A13" s="70" t="s">
        <v>143</v>
      </c>
      <c r="B13" s="70" t="s">
        <v>166</v>
      </c>
      <c r="C13" s="70" t="s">
        <v>167</v>
      </c>
      <c r="D13" s="70">
        <v>1</v>
      </c>
      <c r="E13" s="70" t="s">
        <v>30</v>
      </c>
      <c r="F13" s="125">
        <v>1</v>
      </c>
      <c r="G13" s="70">
        <v>30.249808000000002</v>
      </c>
      <c r="H13" s="70">
        <v>87.667253000000002</v>
      </c>
      <c r="I13" s="70">
        <v>30.261064000000001</v>
      </c>
      <c r="J13" s="70">
        <v>87.615307999999999</v>
      </c>
    </row>
    <row r="14" spans="1:10" ht="12.75" customHeight="1" x14ac:dyDescent="0.2">
      <c r="A14" s="70" t="s">
        <v>143</v>
      </c>
      <c r="B14" s="70" t="s">
        <v>168</v>
      </c>
      <c r="C14" s="70" t="s">
        <v>169</v>
      </c>
      <c r="D14" s="70">
        <v>2</v>
      </c>
      <c r="E14" s="70" t="s">
        <v>30</v>
      </c>
      <c r="F14" s="125">
        <v>0.04</v>
      </c>
      <c r="G14" s="70">
        <v>30.415918999999999</v>
      </c>
      <c r="H14" s="70">
        <v>87.432197000000002</v>
      </c>
      <c r="I14" s="70">
        <v>30.417266999999999</v>
      </c>
      <c r="J14" s="70">
        <v>87.430741999999995</v>
      </c>
    </row>
    <row r="15" spans="1:10" ht="12.75" customHeight="1" x14ac:dyDescent="0.2">
      <c r="A15" s="70" t="s">
        <v>143</v>
      </c>
      <c r="B15" s="70" t="s">
        <v>170</v>
      </c>
      <c r="C15" s="70" t="s">
        <v>171</v>
      </c>
      <c r="D15" s="70">
        <v>2</v>
      </c>
      <c r="E15" s="70" t="s">
        <v>30</v>
      </c>
      <c r="F15" s="125">
        <v>1</v>
      </c>
      <c r="G15" s="70">
        <v>30.239288999999999</v>
      </c>
      <c r="H15" s="70">
        <v>87.749775</v>
      </c>
      <c r="I15" s="70">
        <v>30.242585999999999</v>
      </c>
      <c r="J15" s="70">
        <v>87.717347000000004</v>
      </c>
    </row>
    <row r="16" spans="1:10" ht="12.75" customHeight="1" x14ac:dyDescent="0.2">
      <c r="A16" s="70" t="s">
        <v>143</v>
      </c>
      <c r="B16" s="70" t="s">
        <v>172</v>
      </c>
      <c r="C16" s="70" t="s">
        <v>173</v>
      </c>
      <c r="D16" s="70">
        <v>3</v>
      </c>
      <c r="E16" s="70" t="s">
        <v>30</v>
      </c>
      <c r="F16" s="125">
        <v>0.05</v>
      </c>
      <c r="G16" s="70">
        <v>30.378903000000001</v>
      </c>
      <c r="H16" s="70">
        <v>87.854275000000001</v>
      </c>
      <c r="I16" s="70">
        <v>30.378357999999999</v>
      </c>
      <c r="J16" s="70">
        <v>87.851485999999994</v>
      </c>
    </row>
    <row r="17" spans="1:10" ht="12.75" customHeight="1" x14ac:dyDescent="0.2">
      <c r="A17" s="70" t="s">
        <v>143</v>
      </c>
      <c r="B17" s="70" t="s">
        <v>174</v>
      </c>
      <c r="C17" s="70" t="s">
        <v>175</v>
      </c>
      <c r="D17" s="70">
        <v>2</v>
      </c>
      <c r="E17" s="70" t="s">
        <v>30</v>
      </c>
      <c r="F17" s="125">
        <v>7.0000000000000007E-2</v>
      </c>
      <c r="G17" s="70">
        <v>30.598078000000001</v>
      </c>
      <c r="H17" s="70">
        <v>87.913994000000002</v>
      </c>
      <c r="I17" s="70">
        <v>30.601011</v>
      </c>
      <c r="J17" s="70">
        <v>87.913471999999999</v>
      </c>
    </row>
    <row r="18" spans="1:10" ht="12.75" customHeight="1" x14ac:dyDescent="0.2">
      <c r="A18" s="70" t="s">
        <v>143</v>
      </c>
      <c r="B18" s="70" t="s">
        <v>176</v>
      </c>
      <c r="C18" s="70" t="s">
        <v>177</v>
      </c>
      <c r="D18" s="70">
        <v>2</v>
      </c>
      <c r="E18" s="70" t="s">
        <v>30</v>
      </c>
      <c r="F18" s="125">
        <v>0.08</v>
      </c>
      <c r="G18" s="70">
        <v>30.294394</v>
      </c>
      <c r="H18" s="70">
        <v>87.576196999999993</v>
      </c>
      <c r="I18" s="70">
        <v>30.295435999999999</v>
      </c>
      <c r="J18" s="70">
        <v>87.573438999999993</v>
      </c>
    </row>
    <row r="19" spans="1:10" ht="12.75" customHeight="1" x14ac:dyDescent="0.2">
      <c r="A19" s="70" t="s">
        <v>143</v>
      </c>
      <c r="B19" s="70" t="s">
        <v>178</v>
      </c>
      <c r="C19" s="70" t="s">
        <v>179</v>
      </c>
      <c r="D19" s="70">
        <v>2</v>
      </c>
      <c r="E19" s="70" t="s">
        <v>30</v>
      </c>
      <c r="F19" s="125">
        <v>0.31</v>
      </c>
      <c r="G19" s="70">
        <v>30.513953000000001</v>
      </c>
      <c r="H19" s="70">
        <v>87.919272000000007</v>
      </c>
      <c r="I19" s="70">
        <v>30.517005999999999</v>
      </c>
      <c r="J19" s="70">
        <v>87.916306000000006</v>
      </c>
    </row>
    <row r="20" spans="1:10" ht="12.75" customHeight="1" x14ac:dyDescent="0.2">
      <c r="A20" s="70" t="s">
        <v>143</v>
      </c>
      <c r="B20" s="70" t="s">
        <v>180</v>
      </c>
      <c r="C20" s="70" t="s">
        <v>181</v>
      </c>
      <c r="D20" s="70">
        <v>1</v>
      </c>
      <c r="E20" s="70" t="s">
        <v>31</v>
      </c>
      <c r="F20" s="125">
        <v>0.08</v>
      </c>
      <c r="G20" s="70">
        <v>30.320727999999999</v>
      </c>
      <c r="H20" s="70">
        <v>87.534193999999999</v>
      </c>
      <c r="I20" s="70">
        <v>30.322181</v>
      </c>
      <c r="J20" s="70">
        <v>87.534741999999994</v>
      </c>
    </row>
    <row r="21" spans="1:10" ht="12.75" customHeight="1" x14ac:dyDescent="0.2">
      <c r="A21" s="70" t="s">
        <v>143</v>
      </c>
      <c r="B21" s="70" t="s">
        <v>182</v>
      </c>
      <c r="C21" s="70" t="s">
        <v>183</v>
      </c>
      <c r="D21" s="70">
        <v>2</v>
      </c>
      <c r="E21" s="70" t="s">
        <v>186</v>
      </c>
      <c r="F21" s="125">
        <v>0.06</v>
      </c>
      <c r="G21" s="70">
        <v>30.386011</v>
      </c>
      <c r="H21" s="70">
        <v>87.453121999999993</v>
      </c>
      <c r="I21" s="70">
        <v>30.387978</v>
      </c>
      <c r="J21" s="70">
        <v>87.452650000000006</v>
      </c>
    </row>
    <row r="22" spans="1:10" ht="12.75" customHeight="1" x14ac:dyDescent="0.2">
      <c r="A22" s="71" t="s">
        <v>143</v>
      </c>
      <c r="B22" s="71" t="s">
        <v>184</v>
      </c>
      <c r="C22" s="71" t="s">
        <v>185</v>
      </c>
      <c r="D22" s="71">
        <v>2</v>
      </c>
      <c r="E22" s="71" t="s">
        <v>30</v>
      </c>
      <c r="F22" s="126">
        <v>0.15</v>
      </c>
      <c r="G22" s="71">
        <v>30.539344</v>
      </c>
      <c r="H22" s="71">
        <v>87.904403000000002</v>
      </c>
      <c r="I22" s="71">
        <v>30.543244000000001</v>
      </c>
      <c r="J22" s="71">
        <v>87.904419000000004</v>
      </c>
    </row>
    <row r="23" spans="1:10" ht="12.75" customHeight="1" x14ac:dyDescent="0.2">
      <c r="A23" s="33"/>
      <c r="B23" s="34">
        <f>COUNTA(B2:B22)</f>
        <v>21</v>
      </c>
      <c r="C23" s="33"/>
      <c r="D23" s="76"/>
      <c r="E23" s="33"/>
      <c r="F23" s="127">
        <f>SUM(F2:F22)</f>
        <v>8.6500000000000021</v>
      </c>
      <c r="G23" s="33"/>
      <c r="H23" s="33"/>
      <c r="I23" s="33"/>
      <c r="J23" s="33"/>
    </row>
    <row r="24" spans="1:10" ht="12.75" customHeight="1" x14ac:dyDescent="0.2">
      <c r="A24" s="33"/>
      <c r="B24" s="33"/>
      <c r="C24" s="33"/>
      <c r="D24" s="56"/>
      <c r="E24" s="33"/>
      <c r="G24" s="33"/>
      <c r="H24" s="33"/>
      <c r="I24" s="33"/>
      <c r="J24" s="33"/>
    </row>
    <row r="25" spans="1:10" ht="12.75" customHeight="1" x14ac:dyDescent="0.2">
      <c r="A25" s="70" t="s">
        <v>188</v>
      </c>
      <c r="B25" s="70" t="s">
        <v>189</v>
      </c>
      <c r="C25" s="70" t="s">
        <v>190</v>
      </c>
      <c r="D25" s="70">
        <v>2</v>
      </c>
      <c r="E25" s="70" t="s">
        <v>30</v>
      </c>
      <c r="F25" s="125">
        <v>1</v>
      </c>
      <c r="G25" s="70">
        <v>30.244097</v>
      </c>
      <c r="H25" s="70">
        <v>88.090913999999998</v>
      </c>
      <c r="I25" s="70">
        <v>30.247171999999999</v>
      </c>
      <c r="J25" s="70">
        <v>88.074710999999994</v>
      </c>
    </row>
    <row r="26" spans="1:10" ht="12.75" customHeight="1" x14ac:dyDescent="0.2">
      <c r="A26" s="70" t="s">
        <v>188</v>
      </c>
      <c r="B26" s="70" t="s">
        <v>191</v>
      </c>
      <c r="C26" s="70" t="s">
        <v>192</v>
      </c>
      <c r="D26" s="70">
        <v>2</v>
      </c>
      <c r="E26" s="70" t="s">
        <v>30</v>
      </c>
      <c r="F26" s="125">
        <v>1</v>
      </c>
      <c r="G26" s="70">
        <v>30.248542</v>
      </c>
      <c r="H26" s="70">
        <v>88.191666999999995</v>
      </c>
      <c r="I26" s="70">
        <v>30.244364000000001</v>
      </c>
      <c r="J26" s="70">
        <v>88.112622000000002</v>
      </c>
    </row>
    <row r="27" spans="1:10" ht="12.75" customHeight="1" x14ac:dyDescent="0.2">
      <c r="A27" s="70" t="s">
        <v>188</v>
      </c>
      <c r="B27" s="70" t="s">
        <v>193</v>
      </c>
      <c r="C27" s="70" t="s">
        <v>194</v>
      </c>
      <c r="D27" s="70">
        <v>2</v>
      </c>
      <c r="E27" s="70" t="s">
        <v>30</v>
      </c>
      <c r="F27" s="125">
        <v>0.25</v>
      </c>
      <c r="G27" s="70">
        <v>30.589428000000002</v>
      </c>
      <c r="H27" s="70">
        <v>88.108581000000001</v>
      </c>
      <c r="I27" s="70">
        <v>30.586189000000001</v>
      </c>
      <c r="J27" s="70">
        <v>88.106136000000006</v>
      </c>
    </row>
    <row r="28" spans="1:10" ht="12.75" customHeight="1" x14ac:dyDescent="0.2">
      <c r="A28" s="71" t="s">
        <v>188</v>
      </c>
      <c r="B28" s="71" t="s">
        <v>195</v>
      </c>
      <c r="C28" s="71" t="s">
        <v>196</v>
      </c>
      <c r="D28" s="71">
        <v>2</v>
      </c>
      <c r="E28" s="71" t="s">
        <v>30</v>
      </c>
      <c r="F28" s="126">
        <v>0.25</v>
      </c>
      <c r="G28" s="71">
        <v>30.443019</v>
      </c>
      <c r="H28" s="71">
        <v>88.115274999999997</v>
      </c>
      <c r="I28" s="71">
        <v>30.445385999999999</v>
      </c>
      <c r="J28" s="71">
        <v>88.111427000000006</v>
      </c>
    </row>
    <row r="29" spans="1:10" ht="12.75" customHeight="1" x14ac:dyDescent="0.2">
      <c r="A29" s="33"/>
      <c r="B29" s="34">
        <f>COUNTA(B25:B28)</f>
        <v>4</v>
      </c>
      <c r="C29" s="33"/>
      <c r="D29" s="76"/>
      <c r="E29" s="33"/>
      <c r="F29" s="127">
        <f>SUM(F25:F28)</f>
        <v>2.5</v>
      </c>
      <c r="G29" s="33"/>
      <c r="H29" s="33"/>
      <c r="I29" s="33"/>
      <c r="J29" s="33"/>
    </row>
    <row r="30" spans="1:10" ht="12.75" customHeight="1" x14ac:dyDescent="0.2">
      <c r="A30" s="33"/>
      <c r="B30" s="33"/>
      <c r="C30" s="33"/>
      <c r="D30" s="56"/>
      <c r="E30" s="33"/>
      <c r="G30" s="33"/>
      <c r="H30" s="33"/>
      <c r="I30" s="33"/>
      <c r="J30" s="33"/>
    </row>
    <row r="31" spans="1:10" ht="12.75" customHeight="1" x14ac:dyDescent="0.2">
      <c r="A31" s="33"/>
      <c r="B31" s="34"/>
      <c r="C31" s="33"/>
      <c r="D31" s="76"/>
      <c r="E31" s="33"/>
      <c r="F31" s="54"/>
      <c r="G31" s="33"/>
      <c r="H31" s="33"/>
      <c r="I31" s="33"/>
      <c r="J31" s="33"/>
    </row>
    <row r="32" spans="1:10" ht="12.75" customHeight="1" x14ac:dyDescent="0.2">
      <c r="A32" s="33"/>
      <c r="C32" s="99" t="s">
        <v>99</v>
      </c>
      <c r="D32" s="101"/>
      <c r="E32" s="100"/>
      <c r="G32" s="33"/>
      <c r="H32" s="33"/>
      <c r="I32" s="33"/>
      <c r="J32" s="33"/>
    </row>
    <row r="33" spans="1:10" s="2" customFormat="1" ht="12.75" customHeight="1" x14ac:dyDescent="0.15">
      <c r="C33" s="95" t="s">
        <v>97</v>
      </c>
      <c r="D33" s="96">
        <f>SUM(B23+B29)</f>
        <v>25</v>
      </c>
      <c r="G33" s="55"/>
      <c r="H33" s="55"/>
      <c r="I33" s="55"/>
      <c r="J33" s="55"/>
    </row>
    <row r="34" spans="1:10" ht="12.75" customHeight="1" x14ac:dyDescent="0.2">
      <c r="A34" s="48"/>
      <c r="B34" s="48"/>
      <c r="C34" s="95" t="s">
        <v>98</v>
      </c>
      <c r="D34" s="142">
        <f>SUM(F23+F29)</f>
        <v>11.150000000000002</v>
      </c>
      <c r="E34" s="98" t="s">
        <v>197</v>
      </c>
      <c r="G34" s="47"/>
      <c r="H34" s="47"/>
      <c r="I34" s="47"/>
      <c r="J34" s="47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2011 Swimming Season
Alabama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47"/>
  <sheetViews>
    <sheetView zoomScaleNormal="100" workbookViewId="0"/>
  </sheetViews>
  <sheetFormatPr defaultRowHeight="12.75" x14ac:dyDescent="0.2"/>
  <cols>
    <col min="1" max="1" width="11.5703125" style="5" customWidth="1"/>
    <col min="2" max="2" width="7.7109375" style="5" customWidth="1"/>
    <col min="3" max="3" width="41" style="5" customWidth="1"/>
    <col min="4" max="4" width="7.7109375" style="5" customWidth="1"/>
    <col min="5" max="8" width="9.28515625" style="5" customWidth="1"/>
    <col min="9" max="16384" width="9.140625" style="5"/>
  </cols>
  <sheetData>
    <row r="1" spans="1:8" s="2" customFormat="1" ht="55.5" customHeight="1" x14ac:dyDescent="0.15">
      <c r="A1" s="25" t="s">
        <v>12</v>
      </c>
      <c r="B1" s="25" t="s">
        <v>13</v>
      </c>
      <c r="C1" s="25" t="s">
        <v>68</v>
      </c>
      <c r="D1" s="3" t="s">
        <v>70</v>
      </c>
      <c r="E1" s="3" t="s">
        <v>215</v>
      </c>
      <c r="F1" s="3" t="s">
        <v>213</v>
      </c>
      <c r="G1" s="3" t="s">
        <v>216</v>
      </c>
      <c r="H1" s="77" t="s">
        <v>217</v>
      </c>
    </row>
    <row r="2" spans="1:8" ht="12.75" customHeight="1" x14ac:dyDescent="0.2">
      <c r="A2" s="70" t="s">
        <v>143</v>
      </c>
      <c r="B2" s="70" t="s">
        <v>144</v>
      </c>
      <c r="C2" s="70" t="s">
        <v>145</v>
      </c>
      <c r="D2" s="70">
        <v>2</v>
      </c>
      <c r="E2" s="70">
        <v>5</v>
      </c>
      <c r="F2" s="70">
        <v>1</v>
      </c>
      <c r="G2" s="70">
        <v>2.5000000000000001E-2</v>
      </c>
      <c r="H2" s="125">
        <v>1</v>
      </c>
    </row>
    <row r="3" spans="1:8" ht="12.75" customHeight="1" x14ac:dyDescent="0.2">
      <c r="A3" s="70" t="s">
        <v>143</v>
      </c>
      <c r="B3" s="70" t="s">
        <v>146</v>
      </c>
      <c r="C3" s="70" t="s">
        <v>147</v>
      </c>
      <c r="D3" s="70">
        <v>3</v>
      </c>
      <c r="E3" s="70">
        <v>5</v>
      </c>
      <c r="F3" s="70">
        <v>0.5</v>
      </c>
      <c r="G3" s="70">
        <v>2.5000000000000001E-2</v>
      </c>
      <c r="H3" s="125">
        <v>0.1</v>
      </c>
    </row>
    <row r="4" spans="1:8" ht="12.75" customHeight="1" x14ac:dyDescent="0.2">
      <c r="A4" s="70" t="s">
        <v>143</v>
      </c>
      <c r="B4" s="70" t="s">
        <v>148</v>
      </c>
      <c r="C4" s="70" t="s">
        <v>149</v>
      </c>
      <c r="D4" s="70">
        <v>3</v>
      </c>
      <c r="E4" s="70">
        <v>5</v>
      </c>
      <c r="F4" s="70">
        <v>0.5</v>
      </c>
      <c r="G4" s="70">
        <v>2.5000000000000001E-2</v>
      </c>
      <c r="H4" s="125">
        <v>1</v>
      </c>
    </row>
    <row r="5" spans="1:8" ht="12.75" customHeight="1" x14ac:dyDescent="0.2">
      <c r="A5" s="70" t="s">
        <v>143</v>
      </c>
      <c r="B5" s="70" t="s">
        <v>150</v>
      </c>
      <c r="C5" s="70" t="s">
        <v>151</v>
      </c>
      <c r="D5" s="70">
        <v>1</v>
      </c>
      <c r="E5" s="70">
        <v>5</v>
      </c>
      <c r="F5" s="70">
        <v>2</v>
      </c>
      <c r="G5" s="70">
        <v>2.5000000000000001E-2</v>
      </c>
      <c r="H5" s="125">
        <v>0.25</v>
      </c>
    </row>
    <row r="6" spans="1:8" ht="12.75" customHeight="1" x14ac:dyDescent="0.2">
      <c r="A6" s="70" t="s">
        <v>143</v>
      </c>
      <c r="B6" s="70" t="s">
        <v>152</v>
      </c>
      <c r="C6" s="70" t="s">
        <v>153</v>
      </c>
      <c r="D6" s="70">
        <v>1</v>
      </c>
      <c r="E6" s="70">
        <v>5</v>
      </c>
      <c r="F6" s="70">
        <v>2</v>
      </c>
      <c r="G6" s="70">
        <v>2.5000000000000001E-2</v>
      </c>
      <c r="H6" s="125">
        <v>0.25</v>
      </c>
    </row>
    <row r="7" spans="1:8" ht="12.75" customHeight="1" x14ac:dyDescent="0.2">
      <c r="A7" s="70" t="s">
        <v>143</v>
      </c>
      <c r="B7" s="70" t="s">
        <v>154</v>
      </c>
      <c r="C7" s="70" t="s">
        <v>155</v>
      </c>
      <c r="D7" s="70">
        <v>1</v>
      </c>
      <c r="E7" s="70">
        <v>5</v>
      </c>
      <c r="F7" s="70">
        <v>2</v>
      </c>
      <c r="G7" s="70">
        <v>2.5000000000000001E-2</v>
      </c>
      <c r="H7" s="125">
        <v>0.2</v>
      </c>
    </row>
    <row r="8" spans="1:8" ht="12.75" customHeight="1" x14ac:dyDescent="0.2">
      <c r="A8" s="70" t="s">
        <v>143</v>
      </c>
      <c r="B8" s="70" t="s">
        <v>156</v>
      </c>
      <c r="C8" s="70" t="s">
        <v>157</v>
      </c>
      <c r="D8" s="70">
        <v>3</v>
      </c>
      <c r="E8" s="70">
        <v>5</v>
      </c>
      <c r="F8" s="70">
        <v>0.5</v>
      </c>
      <c r="G8" s="70">
        <v>2.5000000000000001E-2</v>
      </c>
      <c r="H8" s="125">
        <v>0.01</v>
      </c>
    </row>
    <row r="9" spans="1:8" ht="12.75" customHeight="1" x14ac:dyDescent="0.2">
      <c r="A9" s="70" t="s">
        <v>143</v>
      </c>
      <c r="B9" s="70" t="s">
        <v>158</v>
      </c>
      <c r="C9" s="70" t="s">
        <v>159</v>
      </c>
      <c r="D9" s="70">
        <v>1</v>
      </c>
      <c r="E9" s="70">
        <v>5</v>
      </c>
      <c r="F9" s="70">
        <v>2</v>
      </c>
      <c r="G9" s="70">
        <v>2.5000000000000001E-2</v>
      </c>
      <c r="H9" s="125">
        <v>0.25</v>
      </c>
    </row>
    <row r="10" spans="1:8" ht="12.75" customHeight="1" x14ac:dyDescent="0.2">
      <c r="A10" s="70" t="s">
        <v>143</v>
      </c>
      <c r="B10" s="70" t="s">
        <v>160</v>
      </c>
      <c r="C10" s="70" t="s">
        <v>161</v>
      </c>
      <c r="D10" s="70">
        <v>1</v>
      </c>
      <c r="E10" s="70">
        <v>5</v>
      </c>
      <c r="F10" s="70">
        <v>2</v>
      </c>
      <c r="G10" s="70">
        <v>2.5000000000000001E-2</v>
      </c>
      <c r="H10" s="125">
        <v>0.75</v>
      </c>
    </row>
    <row r="11" spans="1:8" ht="12.75" customHeight="1" x14ac:dyDescent="0.2">
      <c r="A11" s="70" t="s">
        <v>143</v>
      </c>
      <c r="B11" s="70" t="s">
        <v>162</v>
      </c>
      <c r="C11" s="70" t="s">
        <v>163</v>
      </c>
      <c r="D11" s="70">
        <v>3</v>
      </c>
      <c r="E11" s="70">
        <v>5</v>
      </c>
      <c r="F11" s="70">
        <v>0.5</v>
      </c>
      <c r="G11" s="70">
        <v>2.5000000000000001E-2</v>
      </c>
      <c r="H11" s="125">
        <v>1</v>
      </c>
    </row>
    <row r="12" spans="1:8" ht="12.75" customHeight="1" x14ac:dyDescent="0.2">
      <c r="A12" s="70" t="s">
        <v>143</v>
      </c>
      <c r="B12" s="70" t="s">
        <v>164</v>
      </c>
      <c r="C12" s="70" t="s">
        <v>165</v>
      </c>
      <c r="D12" s="70">
        <v>1</v>
      </c>
      <c r="E12" s="70">
        <v>5</v>
      </c>
      <c r="F12" s="70">
        <v>2</v>
      </c>
      <c r="G12" s="70">
        <v>2.5000000000000001E-2</v>
      </c>
      <c r="H12" s="125">
        <v>1</v>
      </c>
    </row>
    <row r="13" spans="1:8" ht="12.75" customHeight="1" x14ac:dyDescent="0.2">
      <c r="A13" s="70" t="s">
        <v>143</v>
      </c>
      <c r="B13" s="70" t="s">
        <v>166</v>
      </c>
      <c r="C13" s="70" t="s">
        <v>167</v>
      </c>
      <c r="D13" s="70">
        <v>1</v>
      </c>
      <c r="E13" s="70">
        <v>5</v>
      </c>
      <c r="F13" s="70">
        <v>2</v>
      </c>
      <c r="G13" s="70">
        <v>2.5000000000000001E-2</v>
      </c>
      <c r="H13" s="125">
        <v>1</v>
      </c>
    </row>
    <row r="14" spans="1:8" ht="12.75" customHeight="1" x14ac:dyDescent="0.2">
      <c r="A14" s="70" t="s">
        <v>143</v>
      </c>
      <c r="B14" s="70" t="s">
        <v>168</v>
      </c>
      <c r="C14" s="70" t="s">
        <v>169</v>
      </c>
      <c r="D14" s="70">
        <v>2</v>
      </c>
      <c r="E14" s="70">
        <v>5</v>
      </c>
      <c r="F14" s="70">
        <v>1</v>
      </c>
      <c r="G14" s="70">
        <v>2.5000000000000001E-2</v>
      </c>
      <c r="H14" s="125">
        <v>0.04</v>
      </c>
    </row>
    <row r="15" spans="1:8" ht="12.75" customHeight="1" x14ac:dyDescent="0.2">
      <c r="A15" s="70" t="s">
        <v>143</v>
      </c>
      <c r="B15" s="70" t="s">
        <v>170</v>
      </c>
      <c r="C15" s="70" t="s">
        <v>171</v>
      </c>
      <c r="D15" s="70">
        <v>2</v>
      </c>
      <c r="E15" s="70">
        <v>5</v>
      </c>
      <c r="F15" s="70">
        <v>1</v>
      </c>
      <c r="G15" s="70">
        <v>2.5000000000000001E-2</v>
      </c>
      <c r="H15" s="125">
        <v>1</v>
      </c>
    </row>
    <row r="16" spans="1:8" ht="12.75" customHeight="1" x14ac:dyDescent="0.2">
      <c r="A16" s="70" t="s">
        <v>143</v>
      </c>
      <c r="B16" s="70" t="s">
        <v>172</v>
      </c>
      <c r="C16" s="70" t="s">
        <v>173</v>
      </c>
      <c r="D16" s="70">
        <v>3</v>
      </c>
      <c r="E16" s="70">
        <v>5</v>
      </c>
      <c r="F16" s="70">
        <v>0.5</v>
      </c>
      <c r="G16" s="70">
        <v>2.5000000000000001E-2</v>
      </c>
      <c r="H16" s="125">
        <v>0.05</v>
      </c>
    </row>
    <row r="17" spans="1:9" ht="12.75" customHeight="1" x14ac:dyDescent="0.2">
      <c r="A17" s="70" t="s">
        <v>143</v>
      </c>
      <c r="B17" s="70" t="s">
        <v>174</v>
      </c>
      <c r="C17" s="70" t="s">
        <v>175</v>
      </c>
      <c r="D17" s="70">
        <v>2</v>
      </c>
      <c r="E17" s="70">
        <v>5</v>
      </c>
      <c r="F17" s="70">
        <v>1</v>
      </c>
      <c r="G17" s="70">
        <v>2.5000000000000001E-2</v>
      </c>
      <c r="H17" s="125">
        <v>7.0000000000000007E-2</v>
      </c>
    </row>
    <row r="18" spans="1:9" ht="12.75" customHeight="1" x14ac:dyDescent="0.2">
      <c r="A18" s="70" t="s">
        <v>143</v>
      </c>
      <c r="B18" s="70" t="s">
        <v>176</v>
      </c>
      <c r="C18" s="70" t="s">
        <v>177</v>
      </c>
      <c r="D18" s="70">
        <v>2</v>
      </c>
      <c r="E18" s="70">
        <v>5</v>
      </c>
      <c r="F18" s="70">
        <v>1</v>
      </c>
      <c r="G18" s="70">
        <v>2.5000000000000001E-2</v>
      </c>
      <c r="H18" s="125">
        <v>0.08</v>
      </c>
    </row>
    <row r="19" spans="1:9" ht="12.75" customHeight="1" x14ac:dyDescent="0.2">
      <c r="A19" s="70" t="s">
        <v>143</v>
      </c>
      <c r="B19" s="70" t="s">
        <v>178</v>
      </c>
      <c r="C19" s="70" t="s">
        <v>179</v>
      </c>
      <c r="D19" s="70">
        <v>2</v>
      </c>
      <c r="E19" s="70">
        <v>5</v>
      </c>
      <c r="F19" s="70">
        <v>1</v>
      </c>
      <c r="G19" s="70">
        <v>2.5000000000000001E-2</v>
      </c>
      <c r="H19" s="125">
        <v>0.31</v>
      </c>
    </row>
    <row r="20" spans="1:9" ht="12.75" customHeight="1" x14ac:dyDescent="0.2">
      <c r="A20" s="70" t="s">
        <v>143</v>
      </c>
      <c r="B20" s="70" t="s">
        <v>180</v>
      </c>
      <c r="C20" s="70" t="s">
        <v>181</v>
      </c>
      <c r="D20" s="70">
        <v>1</v>
      </c>
      <c r="E20" s="70">
        <v>5</v>
      </c>
      <c r="F20" s="70">
        <v>2</v>
      </c>
      <c r="G20" s="70">
        <v>2.5000000000000001E-2</v>
      </c>
      <c r="H20" s="125">
        <v>0.08</v>
      </c>
    </row>
    <row r="21" spans="1:9" ht="12.75" customHeight="1" x14ac:dyDescent="0.2">
      <c r="A21" s="70" t="s">
        <v>143</v>
      </c>
      <c r="B21" s="70" t="s">
        <v>182</v>
      </c>
      <c r="C21" s="70" t="s">
        <v>183</v>
      </c>
      <c r="D21" s="70">
        <v>2</v>
      </c>
      <c r="E21" s="70">
        <v>5</v>
      </c>
      <c r="F21" s="70">
        <v>1</v>
      </c>
      <c r="G21" s="70">
        <v>2.5000000000000001E-2</v>
      </c>
      <c r="H21" s="125">
        <v>0.06</v>
      </c>
    </row>
    <row r="22" spans="1:9" ht="12.75" customHeight="1" x14ac:dyDescent="0.2">
      <c r="A22" s="71" t="s">
        <v>143</v>
      </c>
      <c r="B22" s="71" t="s">
        <v>184</v>
      </c>
      <c r="C22" s="71" t="s">
        <v>185</v>
      </c>
      <c r="D22" s="71">
        <v>2</v>
      </c>
      <c r="E22" s="71">
        <v>5</v>
      </c>
      <c r="F22" s="71">
        <v>1</v>
      </c>
      <c r="G22" s="71">
        <v>2.5000000000000001E-2</v>
      </c>
      <c r="H22" s="126">
        <v>0.15</v>
      </c>
    </row>
    <row r="23" spans="1:9" ht="12.75" customHeight="1" x14ac:dyDescent="0.2">
      <c r="A23" s="32"/>
      <c r="B23" s="62">
        <f>COUNTA(B2:B22)</f>
        <v>21</v>
      </c>
      <c r="C23" s="20"/>
      <c r="D23" s="76"/>
      <c r="E23" s="20"/>
      <c r="F23" s="29">
        <f>COUNTIF(F2:F22, "&gt;0")</f>
        <v>21</v>
      </c>
      <c r="G23" s="29"/>
      <c r="H23" s="127">
        <f>SUM(H2:H22)</f>
        <v>8.6500000000000021</v>
      </c>
    </row>
    <row r="24" spans="1:9" ht="12.75" customHeight="1" x14ac:dyDescent="0.2">
      <c r="A24" s="32"/>
      <c r="B24" s="56"/>
      <c r="C24" s="32"/>
      <c r="D24" s="56"/>
      <c r="E24" s="32"/>
      <c r="F24" s="32"/>
      <c r="G24" s="32"/>
      <c r="H24" s="24"/>
    </row>
    <row r="25" spans="1:9" ht="12.75" customHeight="1" x14ac:dyDescent="0.2">
      <c r="A25" s="70" t="s">
        <v>188</v>
      </c>
      <c r="B25" s="70" t="s">
        <v>189</v>
      </c>
      <c r="C25" s="70" t="s">
        <v>190</v>
      </c>
      <c r="D25" s="70">
        <v>2</v>
      </c>
      <c r="E25" s="70">
        <v>5</v>
      </c>
      <c r="F25" s="70">
        <v>1</v>
      </c>
      <c r="G25" s="70">
        <v>2.5000000000000001E-2</v>
      </c>
      <c r="H25" s="125">
        <v>1</v>
      </c>
    </row>
    <row r="26" spans="1:9" ht="12.75" customHeight="1" x14ac:dyDescent="0.2">
      <c r="A26" s="70" t="s">
        <v>188</v>
      </c>
      <c r="B26" s="70" t="s">
        <v>191</v>
      </c>
      <c r="C26" s="70" t="s">
        <v>192</v>
      </c>
      <c r="D26" s="70">
        <v>2</v>
      </c>
      <c r="E26" s="70">
        <v>5</v>
      </c>
      <c r="F26" s="70">
        <v>1</v>
      </c>
      <c r="G26" s="70">
        <v>2.5000000000000001E-2</v>
      </c>
      <c r="H26" s="125">
        <v>1</v>
      </c>
    </row>
    <row r="27" spans="1:9" ht="12.75" customHeight="1" x14ac:dyDescent="0.2">
      <c r="A27" s="70" t="s">
        <v>188</v>
      </c>
      <c r="B27" s="70" t="s">
        <v>193</v>
      </c>
      <c r="C27" s="70" t="s">
        <v>194</v>
      </c>
      <c r="D27" s="70">
        <v>2</v>
      </c>
      <c r="E27" s="70">
        <v>5</v>
      </c>
      <c r="F27" s="70">
        <v>1</v>
      </c>
      <c r="G27" s="70">
        <v>2.5000000000000001E-2</v>
      </c>
      <c r="H27" s="125">
        <v>0.25</v>
      </c>
    </row>
    <row r="28" spans="1:9" ht="12.75" customHeight="1" x14ac:dyDescent="0.2">
      <c r="A28" s="71" t="s">
        <v>188</v>
      </c>
      <c r="B28" s="71" t="s">
        <v>195</v>
      </c>
      <c r="C28" s="71" t="s">
        <v>196</v>
      </c>
      <c r="D28" s="71">
        <v>2</v>
      </c>
      <c r="E28" s="71">
        <v>5</v>
      </c>
      <c r="F28" s="71">
        <v>1</v>
      </c>
      <c r="G28" s="71">
        <v>2.5000000000000001E-2</v>
      </c>
      <c r="H28" s="126">
        <v>0.25</v>
      </c>
    </row>
    <row r="29" spans="1:9" ht="12.75" customHeight="1" x14ac:dyDescent="0.2">
      <c r="A29" s="32"/>
      <c r="B29" s="62">
        <f>COUNTA(B25:B28)</f>
        <v>4</v>
      </c>
      <c r="C29" s="20"/>
      <c r="D29" s="20"/>
      <c r="E29" s="20"/>
      <c r="F29" s="29">
        <f>COUNTIF(F25:F28, "&gt;0")</f>
        <v>4</v>
      </c>
      <c r="G29" s="20"/>
      <c r="H29" s="127">
        <f>SUM(H25:H28)</f>
        <v>2.5</v>
      </c>
    </row>
    <row r="30" spans="1:9" x14ac:dyDescent="0.2">
      <c r="A30" s="30"/>
      <c r="B30" s="29"/>
      <c r="C30" s="29"/>
      <c r="D30" s="29"/>
      <c r="E30" s="30"/>
      <c r="F30" s="30"/>
      <c r="G30" s="30"/>
      <c r="H30" s="29"/>
      <c r="I30" s="24"/>
    </row>
    <row r="31" spans="1:9" x14ac:dyDescent="0.2">
      <c r="A31" s="67"/>
      <c r="B31" s="67"/>
      <c r="C31" s="93"/>
      <c r="D31" s="118" t="s">
        <v>102</v>
      </c>
      <c r="E31" s="94"/>
      <c r="F31" s="94"/>
      <c r="G31" s="67"/>
      <c r="H31" s="67"/>
      <c r="I31" s="67"/>
    </row>
    <row r="32" spans="1:9" x14ac:dyDescent="0.2">
      <c r="A32" s="67"/>
      <c r="B32" s="67"/>
      <c r="C32" s="95"/>
      <c r="D32" s="107" t="s">
        <v>97</v>
      </c>
      <c r="E32" s="96">
        <f>SUM(B23+B29)</f>
        <v>25</v>
      </c>
      <c r="F32" s="94"/>
      <c r="G32" s="67"/>
      <c r="H32" s="67"/>
      <c r="I32" s="67"/>
    </row>
    <row r="33" spans="3:6" x14ac:dyDescent="0.2">
      <c r="C33" s="95"/>
      <c r="D33" s="107" t="s">
        <v>100</v>
      </c>
      <c r="E33" s="96">
        <f>SUM(F23+F29)</f>
        <v>25</v>
      </c>
      <c r="F33" s="94"/>
    </row>
    <row r="34" spans="3:6" x14ac:dyDescent="0.2">
      <c r="C34" s="107"/>
      <c r="D34" s="107" t="s">
        <v>141</v>
      </c>
      <c r="E34" s="124">
        <f>E33/E32</f>
        <v>1</v>
      </c>
      <c r="F34" s="94"/>
    </row>
    <row r="35" spans="3:6" x14ac:dyDescent="0.2">
      <c r="C35" s="95"/>
      <c r="D35" s="107" t="s">
        <v>101</v>
      </c>
      <c r="E35" s="142">
        <f>SUM(H23+H29)</f>
        <v>11.150000000000002</v>
      </c>
      <c r="F35" s="98" t="s">
        <v>197</v>
      </c>
    </row>
    <row r="37" spans="3:6" x14ac:dyDescent="0.2">
      <c r="D37" s="118" t="s">
        <v>199</v>
      </c>
      <c r="E37" s="156" t="s">
        <v>200</v>
      </c>
      <c r="F37" s="156" t="s">
        <v>106</v>
      </c>
    </row>
    <row r="38" spans="3:6" x14ac:dyDescent="0.2">
      <c r="D38" s="107" t="s">
        <v>201</v>
      </c>
      <c r="E38" s="157">
        <f>COUNTIF(F2:F28, "0.25")</f>
        <v>0</v>
      </c>
      <c r="F38" s="158">
        <f>E38/E33</f>
        <v>0</v>
      </c>
    </row>
    <row r="39" spans="3:6" x14ac:dyDescent="0.2">
      <c r="D39" s="107" t="s">
        <v>202</v>
      </c>
      <c r="E39" s="157">
        <f>COUNTIF(F2:F28, "0.5")</f>
        <v>5</v>
      </c>
      <c r="F39" s="158">
        <f>E39/E33</f>
        <v>0.2</v>
      </c>
    </row>
    <row r="40" spans="3:6" x14ac:dyDescent="0.2">
      <c r="D40" s="107" t="s">
        <v>203</v>
      </c>
      <c r="E40" s="157">
        <f>COUNTIF(F2:F28, "1")</f>
        <v>12</v>
      </c>
      <c r="F40" s="158">
        <f>E40/E33</f>
        <v>0.48</v>
      </c>
    </row>
    <row r="41" spans="3:6" x14ac:dyDescent="0.2">
      <c r="D41" s="107" t="s">
        <v>204</v>
      </c>
      <c r="E41" s="157">
        <f>COUNTIF(F2:F28, "1.25")</f>
        <v>0</v>
      </c>
      <c r="F41" s="158">
        <f>E41/E33</f>
        <v>0</v>
      </c>
    </row>
    <row r="42" spans="3:6" x14ac:dyDescent="0.2">
      <c r="D42" s="107" t="s">
        <v>205</v>
      </c>
      <c r="E42" s="157">
        <f>COUNTIF(F2:F28, "1.50")</f>
        <v>0</v>
      </c>
      <c r="F42" s="158">
        <f>E42/E33</f>
        <v>0</v>
      </c>
    </row>
    <row r="43" spans="3:6" x14ac:dyDescent="0.2">
      <c r="D43" s="107" t="s">
        <v>206</v>
      </c>
      <c r="E43" s="157">
        <f>COUNTIF(F2:F28, "2")</f>
        <v>8</v>
      </c>
      <c r="F43" s="158">
        <f>E43/E33</f>
        <v>0.32</v>
      </c>
    </row>
    <row r="44" spans="3:6" x14ac:dyDescent="0.2">
      <c r="D44" s="107" t="s">
        <v>207</v>
      </c>
      <c r="E44" s="157">
        <f>COUNTIF(F2:F28, "2.5")</f>
        <v>0</v>
      </c>
      <c r="F44" s="158">
        <f>E44/E33</f>
        <v>0</v>
      </c>
    </row>
    <row r="45" spans="3:6" x14ac:dyDescent="0.2">
      <c r="D45" s="107" t="s">
        <v>208</v>
      </c>
      <c r="E45" s="157">
        <f>COUNTIF(F2:F28, "3")</f>
        <v>0</v>
      </c>
      <c r="F45" s="158">
        <f>E45/E33</f>
        <v>0</v>
      </c>
    </row>
    <row r="46" spans="3:6" x14ac:dyDescent="0.2">
      <c r="D46" s="107" t="s">
        <v>209</v>
      </c>
      <c r="E46" s="157">
        <f>COUNTIF(F2:F28, "7")</f>
        <v>0</v>
      </c>
      <c r="F46" s="158">
        <f>E46/E33</f>
        <v>0</v>
      </c>
    </row>
    <row r="47" spans="3:6" x14ac:dyDescent="0.2">
      <c r="D47" s="35"/>
      <c r="F47" s="157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 2011 Swimming Season
Alabama Beach Monitoring</oddHeader>
    <oddFooter>&amp;R&amp;P of &amp;N</oddFooter>
  </headerFooter>
  <rowBreaks count="1" manualBreakCount="1">
    <brk id="36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52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9.5703125" customWidth="1"/>
    <col min="2" max="2" width="7.28515625" customWidth="1"/>
    <col min="3" max="3" width="24.42578125" customWidth="1"/>
    <col min="4" max="4" width="6.7109375" customWidth="1"/>
    <col min="5" max="5" width="8" customWidth="1"/>
    <col min="6" max="6" width="7.7109375" customWidth="1"/>
    <col min="7" max="8" width="7.85546875" customWidth="1"/>
    <col min="9" max="9" width="8.85546875" customWidth="1"/>
    <col min="10" max="19" width="7.85546875" customWidth="1"/>
  </cols>
  <sheetData>
    <row r="1" spans="1:34" x14ac:dyDescent="0.2">
      <c r="A1" s="61"/>
      <c r="B1" s="163" t="s">
        <v>38</v>
      </c>
      <c r="C1" s="163"/>
      <c r="E1" s="61"/>
      <c r="F1" s="61"/>
      <c r="G1" s="164" t="s">
        <v>142</v>
      </c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</row>
    <row r="2" spans="1:34" s="24" customFormat="1" ht="39" customHeight="1" x14ac:dyDescent="0.15">
      <c r="A2" s="25" t="s">
        <v>12</v>
      </c>
      <c r="B2" s="25" t="s">
        <v>13</v>
      </c>
      <c r="C2" s="25" t="s">
        <v>68</v>
      </c>
      <c r="D2" s="3" t="s">
        <v>70</v>
      </c>
      <c r="E2" s="25" t="s">
        <v>75</v>
      </c>
      <c r="F2" s="25" t="s">
        <v>76</v>
      </c>
      <c r="G2" s="25" t="s">
        <v>77</v>
      </c>
      <c r="H2" s="25" t="s">
        <v>78</v>
      </c>
      <c r="I2" s="3" t="s">
        <v>79</v>
      </c>
      <c r="J2" s="25" t="s">
        <v>80</v>
      </c>
      <c r="K2" s="25" t="s">
        <v>21</v>
      </c>
      <c r="L2" s="25" t="s">
        <v>19</v>
      </c>
      <c r="M2" s="25" t="s">
        <v>20</v>
      </c>
      <c r="N2" s="25" t="s">
        <v>22</v>
      </c>
      <c r="O2" s="25" t="s">
        <v>81</v>
      </c>
      <c r="P2" s="25" t="s">
        <v>82</v>
      </c>
      <c r="Q2" s="25" t="s">
        <v>83</v>
      </c>
      <c r="R2" s="25" t="s">
        <v>84</v>
      </c>
      <c r="S2" s="25" t="s">
        <v>85</v>
      </c>
    </row>
    <row r="3" spans="1:34" ht="18" x14ac:dyDescent="0.2">
      <c r="A3" s="70" t="s">
        <v>143</v>
      </c>
      <c r="B3" s="70" t="s">
        <v>144</v>
      </c>
      <c r="C3" s="70" t="s">
        <v>145</v>
      </c>
      <c r="D3" s="70">
        <v>2</v>
      </c>
      <c r="E3" s="33" t="s">
        <v>29</v>
      </c>
      <c r="F3" s="33" t="s">
        <v>36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0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</row>
    <row r="4" spans="1:34" x14ac:dyDescent="0.2">
      <c r="A4" s="70" t="s">
        <v>143</v>
      </c>
      <c r="B4" s="70" t="s">
        <v>146</v>
      </c>
      <c r="C4" s="70" t="s">
        <v>147</v>
      </c>
      <c r="D4" s="70">
        <v>3</v>
      </c>
      <c r="E4" s="33" t="s">
        <v>29</v>
      </c>
      <c r="F4" s="33" t="s">
        <v>36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0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</row>
    <row r="5" spans="1:34" ht="18" x14ac:dyDescent="0.2">
      <c r="A5" s="70" t="s">
        <v>143</v>
      </c>
      <c r="B5" s="70" t="s">
        <v>148</v>
      </c>
      <c r="C5" s="70" t="s">
        <v>149</v>
      </c>
      <c r="D5" s="70">
        <v>3</v>
      </c>
      <c r="E5" s="33" t="s">
        <v>29</v>
      </c>
      <c r="F5" s="33" t="s">
        <v>36</v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0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</row>
    <row r="6" spans="1:34" x14ac:dyDescent="0.2">
      <c r="A6" s="70" t="s">
        <v>143</v>
      </c>
      <c r="B6" s="70" t="s">
        <v>150</v>
      </c>
      <c r="C6" s="70" t="s">
        <v>151</v>
      </c>
      <c r="D6" s="70">
        <v>1</v>
      </c>
      <c r="E6" s="33" t="s">
        <v>29</v>
      </c>
      <c r="F6" s="33" t="s">
        <v>36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0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</row>
    <row r="7" spans="1:34" x14ac:dyDescent="0.2">
      <c r="A7" s="70" t="s">
        <v>143</v>
      </c>
      <c r="B7" s="70" t="s">
        <v>152</v>
      </c>
      <c r="C7" s="70" t="s">
        <v>153</v>
      </c>
      <c r="D7" s="70">
        <v>1</v>
      </c>
      <c r="E7" s="33" t="s">
        <v>29</v>
      </c>
      <c r="F7" s="33" t="s">
        <v>36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0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</row>
    <row r="8" spans="1:34" x14ac:dyDescent="0.2">
      <c r="A8" s="70" t="s">
        <v>143</v>
      </c>
      <c r="B8" s="70" t="s">
        <v>154</v>
      </c>
      <c r="C8" s="70" t="s">
        <v>155</v>
      </c>
      <c r="D8" s="70">
        <v>1</v>
      </c>
      <c r="E8" s="33" t="s">
        <v>29</v>
      </c>
      <c r="F8" s="33" t="s">
        <v>36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0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</row>
    <row r="9" spans="1:34" x14ac:dyDescent="0.2">
      <c r="A9" s="70" t="s">
        <v>143</v>
      </c>
      <c r="B9" s="70" t="s">
        <v>156</v>
      </c>
      <c r="C9" s="70" t="s">
        <v>157</v>
      </c>
      <c r="D9" s="70">
        <v>3</v>
      </c>
      <c r="E9" s="33" t="s">
        <v>29</v>
      </c>
      <c r="F9" s="33" t="s">
        <v>36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0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</row>
    <row r="10" spans="1:34" x14ac:dyDescent="0.2">
      <c r="A10" s="70" t="s">
        <v>143</v>
      </c>
      <c r="B10" s="70" t="s">
        <v>158</v>
      </c>
      <c r="C10" s="70" t="s">
        <v>159</v>
      </c>
      <c r="D10" s="70">
        <v>1</v>
      </c>
      <c r="E10" s="33" t="s">
        <v>29</v>
      </c>
      <c r="F10" s="33" t="s">
        <v>36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0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</row>
    <row r="11" spans="1:34" x14ac:dyDescent="0.2">
      <c r="A11" s="70" t="s">
        <v>143</v>
      </c>
      <c r="B11" s="70" t="s">
        <v>160</v>
      </c>
      <c r="C11" s="70" t="s">
        <v>161</v>
      </c>
      <c r="D11" s="70">
        <v>1</v>
      </c>
      <c r="E11" s="33" t="s">
        <v>29</v>
      </c>
      <c r="F11" s="33" t="s">
        <v>36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0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</row>
    <row r="12" spans="1:34" x14ac:dyDescent="0.2">
      <c r="A12" s="70" t="s">
        <v>143</v>
      </c>
      <c r="B12" s="70" t="s">
        <v>162</v>
      </c>
      <c r="C12" s="70" t="s">
        <v>163</v>
      </c>
      <c r="D12" s="70">
        <v>3</v>
      </c>
      <c r="E12" s="33" t="s">
        <v>29</v>
      </c>
      <c r="F12" s="33" t="s">
        <v>36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0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</row>
    <row r="13" spans="1:34" x14ac:dyDescent="0.2">
      <c r="A13" s="70" t="s">
        <v>143</v>
      </c>
      <c r="B13" s="70" t="s">
        <v>164</v>
      </c>
      <c r="C13" s="70" t="s">
        <v>165</v>
      </c>
      <c r="D13" s="70">
        <v>1</v>
      </c>
      <c r="E13" s="33" t="s">
        <v>29</v>
      </c>
      <c r="F13" s="33" t="s">
        <v>36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0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</row>
    <row r="14" spans="1:34" x14ac:dyDescent="0.2">
      <c r="A14" s="70" t="s">
        <v>143</v>
      </c>
      <c r="B14" s="70" t="s">
        <v>166</v>
      </c>
      <c r="C14" s="70" t="s">
        <v>167</v>
      </c>
      <c r="D14" s="70">
        <v>1</v>
      </c>
      <c r="E14" s="33" t="s">
        <v>29</v>
      </c>
      <c r="F14" s="33" t="s">
        <v>36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0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</row>
    <row r="15" spans="1:34" x14ac:dyDescent="0.2">
      <c r="A15" s="70" t="s">
        <v>143</v>
      </c>
      <c r="B15" s="70" t="s">
        <v>168</v>
      </c>
      <c r="C15" s="70" t="s">
        <v>169</v>
      </c>
      <c r="D15" s="70">
        <v>2</v>
      </c>
      <c r="E15" s="33" t="s">
        <v>29</v>
      </c>
      <c r="F15" s="33" t="s">
        <v>36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0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</row>
    <row r="16" spans="1:34" x14ac:dyDescent="0.2">
      <c r="A16" s="70" t="s">
        <v>143</v>
      </c>
      <c r="B16" s="70" t="s">
        <v>170</v>
      </c>
      <c r="C16" s="70" t="s">
        <v>171</v>
      </c>
      <c r="D16" s="70">
        <v>2</v>
      </c>
      <c r="E16" s="33" t="s">
        <v>29</v>
      </c>
      <c r="F16" s="33" t="s">
        <v>36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0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</row>
    <row r="17" spans="1:34" x14ac:dyDescent="0.2">
      <c r="A17" s="70" t="s">
        <v>143</v>
      </c>
      <c r="B17" s="70" t="s">
        <v>172</v>
      </c>
      <c r="C17" s="70" t="s">
        <v>173</v>
      </c>
      <c r="D17" s="70">
        <v>3</v>
      </c>
      <c r="E17" s="33" t="s">
        <v>29</v>
      </c>
      <c r="F17" s="33" t="s">
        <v>36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0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</row>
    <row r="18" spans="1:34" x14ac:dyDescent="0.2">
      <c r="A18" s="70" t="s">
        <v>143</v>
      </c>
      <c r="B18" s="70" t="s">
        <v>174</v>
      </c>
      <c r="C18" s="70" t="s">
        <v>175</v>
      </c>
      <c r="D18" s="70">
        <v>2</v>
      </c>
      <c r="E18" s="33" t="s">
        <v>29</v>
      </c>
      <c r="F18" s="33" t="s">
        <v>36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0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</row>
    <row r="19" spans="1:34" ht="18" x14ac:dyDescent="0.2">
      <c r="A19" s="70" t="s">
        <v>143</v>
      </c>
      <c r="B19" s="70" t="s">
        <v>176</v>
      </c>
      <c r="C19" s="70" t="s">
        <v>177</v>
      </c>
      <c r="D19" s="70">
        <v>2</v>
      </c>
      <c r="E19" s="33" t="s">
        <v>29</v>
      </c>
      <c r="F19" s="33" t="s">
        <v>36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0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</row>
    <row r="20" spans="1:34" x14ac:dyDescent="0.2">
      <c r="A20" s="70" t="s">
        <v>143</v>
      </c>
      <c r="B20" s="70" t="s">
        <v>178</v>
      </c>
      <c r="C20" s="70" t="s">
        <v>179</v>
      </c>
      <c r="D20" s="70">
        <v>2</v>
      </c>
      <c r="E20" s="33" t="s">
        <v>29</v>
      </c>
      <c r="F20" s="33" t="s">
        <v>36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0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</row>
    <row r="21" spans="1:34" x14ac:dyDescent="0.2">
      <c r="A21" s="70" t="s">
        <v>143</v>
      </c>
      <c r="B21" s="70" t="s">
        <v>180</v>
      </c>
      <c r="C21" s="70" t="s">
        <v>181</v>
      </c>
      <c r="D21" s="70">
        <v>1</v>
      </c>
      <c r="E21" s="33" t="s">
        <v>29</v>
      </c>
      <c r="F21" s="33" t="s">
        <v>36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0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</row>
    <row r="22" spans="1:34" x14ac:dyDescent="0.2">
      <c r="A22" s="70" t="s">
        <v>143</v>
      </c>
      <c r="B22" s="70" t="s">
        <v>182</v>
      </c>
      <c r="C22" s="70" t="s">
        <v>183</v>
      </c>
      <c r="D22" s="70">
        <v>2</v>
      </c>
      <c r="E22" s="33" t="s">
        <v>29</v>
      </c>
      <c r="F22" s="33" t="s">
        <v>36</v>
      </c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0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</row>
    <row r="23" spans="1:34" x14ac:dyDescent="0.2">
      <c r="A23" s="71" t="s">
        <v>143</v>
      </c>
      <c r="B23" s="71" t="s">
        <v>184</v>
      </c>
      <c r="C23" s="71" t="s">
        <v>185</v>
      </c>
      <c r="D23" s="71">
        <v>2</v>
      </c>
      <c r="E23" s="36" t="s">
        <v>29</v>
      </c>
      <c r="F23" s="36" t="s">
        <v>36</v>
      </c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0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</row>
    <row r="24" spans="1:34" x14ac:dyDescent="0.2">
      <c r="A24" s="33"/>
      <c r="B24" s="34">
        <f>COUNTA(B3:B23)</f>
        <v>21</v>
      </c>
      <c r="C24" s="61"/>
      <c r="D24" s="76"/>
      <c r="E24" s="34">
        <f t="shared" ref="E24:S24" si="0">COUNTIF(E3:E23,"Yes")</f>
        <v>21</v>
      </c>
      <c r="F24" s="34">
        <f t="shared" si="0"/>
        <v>0</v>
      </c>
      <c r="G24" s="34">
        <f t="shared" si="0"/>
        <v>0</v>
      </c>
      <c r="H24" s="34">
        <f t="shared" si="0"/>
        <v>0</v>
      </c>
      <c r="I24" s="34">
        <f t="shared" si="0"/>
        <v>0</v>
      </c>
      <c r="J24" s="34">
        <f t="shared" si="0"/>
        <v>0</v>
      </c>
      <c r="K24" s="34">
        <f t="shared" si="0"/>
        <v>0</v>
      </c>
      <c r="L24" s="34">
        <f t="shared" si="0"/>
        <v>0</v>
      </c>
      <c r="M24" s="34">
        <f t="shared" si="0"/>
        <v>0</v>
      </c>
      <c r="N24" s="34">
        <f t="shared" si="0"/>
        <v>0</v>
      </c>
      <c r="O24" s="34">
        <f t="shared" si="0"/>
        <v>0</v>
      </c>
      <c r="P24" s="34">
        <f t="shared" si="0"/>
        <v>0</v>
      </c>
      <c r="Q24" s="34">
        <f t="shared" si="0"/>
        <v>0</v>
      </c>
      <c r="R24" s="34">
        <f t="shared" si="0"/>
        <v>0</v>
      </c>
      <c r="S24" s="34">
        <f t="shared" si="0"/>
        <v>0</v>
      </c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</row>
    <row r="25" spans="1:34" x14ac:dyDescent="0.2">
      <c r="A25" s="33"/>
      <c r="B25" s="33"/>
      <c r="C25" s="33"/>
      <c r="D25" s="56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</row>
    <row r="26" spans="1:34" x14ac:dyDescent="0.2">
      <c r="A26" s="33" t="s">
        <v>188</v>
      </c>
      <c r="B26" s="33" t="s">
        <v>189</v>
      </c>
      <c r="C26" s="33" t="s">
        <v>190</v>
      </c>
      <c r="D26" s="70">
        <v>2</v>
      </c>
      <c r="E26" s="33" t="s">
        <v>29</v>
      </c>
      <c r="F26" s="33" t="s">
        <v>36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</row>
    <row r="27" spans="1:34" x14ac:dyDescent="0.2">
      <c r="A27" s="33" t="s">
        <v>188</v>
      </c>
      <c r="B27" s="33" t="s">
        <v>191</v>
      </c>
      <c r="C27" s="33" t="s">
        <v>192</v>
      </c>
      <c r="D27" s="70">
        <v>2</v>
      </c>
      <c r="E27" s="33" t="s">
        <v>29</v>
      </c>
      <c r="F27" s="33" t="s">
        <v>36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</row>
    <row r="28" spans="1:34" x14ac:dyDescent="0.2">
      <c r="A28" s="33" t="s">
        <v>188</v>
      </c>
      <c r="B28" s="33" t="s">
        <v>193</v>
      </c>
      <c r="C28" s="33" t="s">
        <v>194</v>
      </c>
      <c r="D28" s="70">
        <v>2</v>
      </c>
      <c r="E28" s="33" t="s">
        <v>29</v>
      </c>
      <c r="F28" s="33" t="s">
        <v>36</v>
      </c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</row>
    <row r="29" spans="1:34" x14ac:dyDescent="0.2">
      <c r="A29" s="36" t="s">
        <v>188</v>
      </c>
      <c r="B29" s="36" t="s">
        <v>195</v>
      </c>
      <c r="C29" s="36" t="s">
        <v>196</v>
      </c>
      <c r="D29" s="71">
        <v>2</v>
      </c>
      <c r="E29" s="36" t="s">
        <v>29</v>
      </c>
      <c r="F29" s="36" t="s">
        <v>36</v>
      </c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</row>
    <row r="30" spans="1:34" x14ac:dyDescent="0.2">
      <c r="A30" s="33"/>
      <c r="B30" s="34">
        <f>COUNTA(B26:B29)</f>
        <v>4</v>
      </c>
      <c r="C30" s="61"/>
      <c r="D30" s="155"/>
      <c r="E30" s="34">
        <f t="shared" ref="E30:S30" si="1">COUNTIF(E26:E29,"Yes")</f>
        <v>4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 t="shared" si="1"/>
        <v>0</v>
      </c>
      <c r="N30" s="34">
        <f t="shared" si="1"/>
        <v>0</v>
      </c>
      <c r="O30" s="34">
        <f t="shared" si="1"/>
        <v>0</v>
      </c>
      <c r="P30" s="34">
        <f t="shared" si="1"/>
        <v>0</v>
      </c>
      <c r="Q30" s="34">
        <f t="shared" si="1"/>
        <v>0</v>
      </c>
      <c r="R30" s="34">
        <f t="shared" si="1"/>
        <v>0</v>
      </c>
      <c r="S30" s="34">
        <f t="shared" si="1"/>
        <v>0</v>
      </c>
    </row>
    <row r="31" spans="1:34" x14ac:dyDescent="0.2">
      <c r="A31" s="48"/>
      <c r="B31" s="48"/>
      <c r="C31" s="87"/>
      <c r="D31" s="87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</row>
    <row r="32" spans="1:34" x14ac:dyDescent="0.2">
      <c r="A32" s="52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</row>
    <row r="33" spans="1:19" x14ac:dyDescent="0.2">
      <c r="A33" s="52"/>
      <c r="D33" s="102" t="s">
        <v>66</v>
      </c>
      <c r="E33" s="103"/>
      <c r="F33" s="103"/>
      <c r="G33" s="103"/>
      <c r="H33" s="103"/>
      <c r="I33" s="103"/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4" spans="1:19" x14ac:dyDescent="0.2">
      <c r="A34" s="52"/>
      <c r="B34" s="92"/>
      <c r="C34" s="104"/>
      <c r="D34" s="104"/>
      <c r="E34" s="105"/>
      <c r="F34" s="106"/>
      <c r="G34" s="107" t="s">
        <v>100</v>
      </c>
      <c r="H34" s="98">
        <f>SUM(B24+B30)</f>
        <v>25</v>
      </c>
      <c r="I34" s="103"/>
      <c r="J34" s="52"/>
      <c r="K34" s="52"/>
      <c r="L34" s="52"/>
      <c r="M34" s="52"/>
      <c r="N34" s="52"/>
      <c r="O34" s="52"/>
      <c r="P34" s="52"/>
      <c r="Q34" s="52"/>
      <c r="R34" s="52"/>
      <c r="S34" s="52"/>
    </row>
    <row r="35" spans="1:19" x14ac:dyDescent="0.2">
      <c r="B35" s="91"/>
      <c r="C35" s="104"/>
      <c r="D35" s="104"/>
      <c r="E35" s="105"/>
      <c r="F35" s="105"/>
      <c r="G35" s="108" t="s">
        <v>103</v>
      </c>
      <c r="H35" s="98">
        <f>SUM(E24+E30)</f>
        <v>25</v>
      </c>
      <c r="I35" s="104"/>
    </row>
    <row r="36" spans="1:19" x14ac:dyDescent="0.2">
      <c r="B36" s="91"/>
      <c r="C36" s="104"/>
      <c r="D36" s="104"/>
      <c r="E36" s="105"/>
      <c r="F36" s="105"/>
      <c r="G36" s="108" t="s">
        <v>104</v>
      </c>
      <c r="H36" s="98">
        <f>SUM(F24+F30)</f>
        <v>0</v>
      </c>
      <c r="I36" s="104"/>
    </row>
    <row r="37" spans="1:19" x14ac:dyDescent="0.2">
      <c r="B37" s="91"/>
      <c r="C37" s="104"/>
      <c r="D37" s="104"/>
      <c r="E37" s="104"/>
      <c r="F37" s="104"/>
      <c r="G37" s="104"/>
      <c r="H37" s="104"/>
      <c r="I37" s="104"/>
    </row>
    <row r="38" spans="1:19" x14ac:dyDescent="0.2">
      <c r="B38" s="91"/>
      <c r="C38" s="102"/>
      <c r="D38" s="102" t="s">
        <v>105</v>
      </c>
      <c r="E38" s="104"/>
      <c r="F38" s="104"/>
      <c r="G38" s="104"/>
      <c r="H38" s="109" t="s">
        <v>95</v>
      </c>
      <c r="I38" s="109" t="s">
        <v>106</v>
      </c>
    </row>
    <row r="39" spans="1:19" x14ac:dyDescent="0.2">
      <c r="B39" s="91"/>
      <c r="C39" s="104"/>
      <c r="D39" s="104"/>
      <c r="E39" s="104"/>
      <c r="F39" s="104"/>
      <c r="G39" s="110" t="s">
        <v>111</v>
      </c>
      <c r="H39" s="98">
        <f>SUM(G24+G30)</f>
        <v>0</v>
      </c>
      <c r="I39" s="128" t="s">
        <v>40</v>
      </c>
    </row>
    <row r="40" spans="1:19" x14ac:dyDescent="0.2">
      <c r="B40" s="91"/>
      <c r="C40" s="104"/>
      <c r="D40" s="104"/>
      <c r="E40" s="104"/>
      <c r="F40" s="104"/>
      <c r="G40" s="110" t="s">
        <v>112</v>
      </c>
      <c r="H40" s="98">
        <f>SUM(H24+H30)</f>
        <v>0</v>
      </c>
      <c r="I40" s="128" t="s">
        <v>40</v>
      </c>
    </row>
    <row r="41" spans="1:19" x14ac:dyDescent="0.2">
      <c r="B41" s="91"/>
      <c r="C41" s="104"/>
      <c r="D41" s="104"/>
      <c r="E41" s="104"/>
      <c r="F41" s="104"/>
      <c r="G41" s="110" t="s">
        <v>113</v>
      </c>
      <c r="H41" s="98">
        <f>SUM(I24+I30)</f>
        <v>0</v>
      </c>
      <c r="I41" s="128" t="s">
        <v>40</v>
      </c>
    </row>
    <row r="42" spans="1:19" x14ac:dyDescent="0.2">
      <c r="B42" s="91"/>
      <c r="C42" s="104"/>
      <c r="D42" s="104"/>
      <c r="E42" s="104"/>
      <c r="F42" s="104"/>
      <c r="G42" s="110" t="s">
        <v>114</v>
      </c>
      <c r="H42" s="98">
        <f>SUM(J24+J30)</f>
        <v>0</v>
      </c>
      <c r="I42" s="128" t="s">
        <v>40</v>
      </c>
    </row>
    <row r="43" spans="1:19" x14ac:dyDescent="0.2">
      <c r="B43" s="91"/>
      <c r="C43" s="104"/>
      <c r="D43" s="104"/>
      <c r="E43" s="104"/>
      <c r="F43" s="104"/>
      <c r="G43" s="110" t="s">
        <v>115</v>
      </c>
      <c r="H43" s="98">
        <f>SUM(K24+K30)</f>
        <v>0</v>
      </c>
      <c r="I43" s="128" t="s">
        <v>40</v>
      </c>
    </row>
    <row r="44" spans="1:19" x14ac:dyDescent="0.2">
      <c r="B44" s="91"/>
      <c r="C44" s="104"/>
      <c r="D44" s="104"/>
      <c r="E44" s="104"/>
      <c r="F44" s="104"/>
      <c r="G44" s="110" t="s">
        <v>116</v>
      </c>
      <c r="H44" s="98">
        <f>SUM(L24+L30)</f>
        <v>0</v>
      </c>
      <c r="I44" s="128" t="s">
        <v>40</v>
      </c>
    </row>
    <row r="45" spans="1:19" x14ac:dyDescent="0.2">
      <c r="B45" s="91"/>
      <c r="C45" s="104"/>
      <c r="D45" s="104"/>
      <c r="E45" s="104"/>
      <c r="F45" s="104"/>
      <c r="G45" s="110" t="s">
        <v>117</v>
      </c>
      <c r="H45" s="98">
        <f>SUM(M24+M30)</f>
        <v>0</v>
      </c>
      <c r="I45" s="128" t="s">
        <v>40</v>
      </c>
    </row>
    <row r="46" spans="1:19" x14ac:dyDescent="0.2">
      <c r="B46" s="91"/>
      <c r="C46" s="104"/>
      <c r="D46" s="104"/>
      <c r="E46" s="104"/>
      <c r="F46" s="104"/>
      <c r="G46" s="110" t="s">
        <v>118</v>
      </c>
      <c r="H46" s="98">
        <f>SUM(N24+N30)</f>
        <v>0</v>
      </c>
      <c r="I46" s="128" t="s">
        <v>40</v>
      </c>
    </row>
    <row r="47" spans="1:19" x14ac:dyDescent="0.2">
      <c r="B47" s="91"/>
      <c r="C47" s="104"/>
      <c r="D47" s="104"/>
      <c r="E47" s="104"/>
      <c r="F47" s="104"/>
      <c r="G47" s="110" t="s">
        <v>119</v>
      </c>
      <c r="H47" s="98">
        <f>SUM(O24+O30)</f>
        <v>0</v>
      </c>
      <c r="I47" s="128" t="s">
        <v>40</v>
      </c>
    </row>
    <row r="48" spans="1:19" x14ac:dyDescent="0.2">
      <c r="B48" s="91"/>
      <c r="C48" s="104"/>
      <c r="D48" s="104"/>
      <c r="E48" s="104"/>
      <c r="F48" s="104"/>
      <c r="G48" s="110" t="s">
        <v>120</v>
      </c>
      <c r="H48" s="98">
        <f>SUM(P24+P30)</f>
        <v>0</v>
      </c>
      <c r="I48" s="128" t="s">
        <v>40</v>
      </c>
    </row>
    <row r="49" spans="2:9" x14ac:dyDescent="0.2">
      <c r="B49" s="91"/>
      <c r="C49" s="104"/>
      <c r="D49" s="104"/>
      <c r="E49" s="104"/>
      <c r="F49" s="104"/>
      <c r="G49" s="110" t="s">
        <v>121</v>
      </c>
      <c r="H49" s="98">
        <f>SUM(Q24+Q30)</f>
        <v>0</v>
      </c>
      <c r="I49" s="128" t="s">
        <v>40</v>
      </c>
    </row>
    <row r="50" spans="2:9" x14ac:dyDescent="0.2">
      <c r="B50" s="91"/>
      <c r="C50" s="104"/>
      <c r="D50" s="104"/>
      <c r="E50" s="104"/>
      <c r="F50" s="104"/>
      <c r="G50" s="110" t="s">
        <v>122</v>
      </c>
      <c r="H50" s="98">
        <f>SUM(R24+R30)</f>
        <v>0</v>
      </c>
      <c r="I50" s="128" t="s">
        <v>40</v>
      </c>
    </row>
    <row r="51" spans="2:9" x14ac:dyDescent="0.2">
      <c r="B51" s="91"/>
      <c r="C51" s="104"/>
      <c r="D51" s="104"/>
      <c r="E51" s="104"/>
      <c r="F51" s="104"/>
      <c r="G51" s="110" t="s">
        <v>123</v>
      </c>
      <c r="H51" s="121">
        <f>SUM(S24+S30)</f>
        <v>0</v>
      </c>
      <c r="I51" s="129" t="s">
        <v>40</v>
      </c>
    </row>
    <row r="52" spans="2:9" x14ac:dyDescent="0.2">
      <c r="B52" s="91"/>
      <c r="C52" s="104"/>
      <c r="D52" s="104"/>
      <c r="E52" s="104"/>
      <c r="F52" s="104"/>
      <c r="G52" s="110"/>
      <c r="H52" s="120">
        <f>SUM(H39:H51)</f>
        <v>0</v>
      </c>
      <c r="I52" s="128" t="s">
        <v>40</v>
      </c>
    </row>
  </sheetData>
  <mergeCells count="2">
    <mergeCell ref="B1:C1"/>
    <mergeCell ref="G1:S1"/>
  </mergeCells>
  <phoneticPr fontId="3" type="noConversion"/>
  <printOptions gridLines="1"/>
  <pageMargins left="0.5" right="0.5" top="1.5" bottom="0.75" header="0.5" footer="0.5"/>
  <pageSetup scale="76" orientation="landscape" r:id="rId1"/>
  <headerFooter alignWithMargins="0">
    <oddHeader>&amp;C&amp;"Arial,Bold"&amp;16 2011 Swimming Season
Possible Pollution Sources for Monitored Alabama Beaches</oddHeader>
    <oddFooter>&amp;R&amp;P of &amp;N</oddFooter>
  </headerFooter>
  <rowBreaks count="1" manualBreakCount="1">
    <brk id="31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/>
  </sheetViews>
  <sheetFormatPr defaultRowHeight="12.75" x14ac:dyDescent="0.2"/>
  <cols>
    <col min="1" max="1" width="12.7109375" style="1" customWidth="1"/>
    <col min="2" max="2" width="8.28515625" style="1" customWidth="1"/>
    <col min="3" max="3" width="39" style="21" customWidth="1"/>
    <col min="4" max="4" width="7.7109375" style="21" customWidth="1"/>
    <col min="5" max="5" width="16.7109375" style="1" customWidth="1"/>
    <col min="6" max="7" width="13" style="22" customWidth="1"/>
    <col min="8" max="8" width="9.28515625" style="23" customWidth="1"/>
    <col min="9" max="11" width="12.28515625" style="1" customWidth="1"/>
  </cols>
  <sheetData>
    <row r="1" spans="1:11" ht="27.75" x14ac:dyDescent="0.2">
      <c r="A1" s="25" t="s">
        <v>12</v>
      </c>
      <c r="B1" s="25" t="s">
        <v>13</v>
      </c>
      <c r="C1" s="25" t="s">
        <v>67</v>
      </c>
      <c r="D1" s="25"/>
      <c r="E1" s="25" t="s">
        <v>86</v>
      </c>
      <c r="F1" s="26" t="s">
        <v>87</v>
      </c>
      <c r="G1" s="26" t="s">
        <v>88</v>
      </c>
      <c r="H1" s="27" t="s">
        <v>89</v>
      </c>
      <c r="I1" s="25" t="s">
        <v>90</v>
      </c>
      <c r="J1" s="25" t="s">
        <v>91</v>
      </c>
      <c r="K1" s="25" t="s">
        <v>92</v>
      </c>
    </row>
    <row r="2" spans="1:11" x14ac:dyDescent="0.2">
      <c r="A2" s="130" t="s">
        <v>143</v>
      </c>
      <c r="B2" s="130" t="s">
        <v>158</v>
      </c>
      <c r="C2" s="130" t="s">
        <v>159</v>
      </c>
      <c r="D2" s="130">
        <v>1</v>
      </c>
      <c r="E2" s="130" t="s">
        <v>34</v>
      </c>
      <c r="F2" s="131">
        <v>40655</v>
      </c>
      <c r="G2" s="131">
        <v>40660</v>
      </c>
      <c r="H2" s="130">
        <v>5</v>
      </c>
      <c r="I2" s="130" t="s">
        <v>32</v>
      </c>
      <c r="J2" s="130" t="s">
        <v>33</v>
      </c>
      <c r="K2" s="130" t="s">
        <v>23</v>
      </c>
    </row>
    <row r="3" spans="1:11" x14ac:dyDescent="0.2">
      <c r="A3" s="70" t="s">
        <v>143</v>
      </c>
      <c r="B3" s="70" t="s">
        <v>158</v>
      </c>
      <c r="C3" s="70" t="s">
        <v>159</v>
      </c>
      <c r="D3" s="70">
        <v>1</v>
      </c>
      <c r="E3" s="70" t="s">
        <v>34</v>
      </c>
      <c r="F3" s="72">
        <v>40663</v>
      </c>
      <c r="G3" s="72">
        <v>40666</v>
      </c>
      <c r="H3" s="70">
        <v>3</v>
      </c>
      <c r="I3" s="70" t="s">
        <v>32</v>
      </c>
      <c r="J3" s="70" t="s">
        <v>33</v>
      </c>
      <c r="K3" s="70" t="s">
        <v>23</v>
      </c>
    </row>
    <row r="4" spans="1:11" x14ac:dyDescent="0.2">
      <c r="A4" s="70" t="s">
        <v>143</v>
      </c>
      <c r="B4" s="70" t="s">
        <v>158</v>
      </c>
      <c r="C4" s="70" t="s">
        <v>159</v>
      </c>
      <c r="D4" s="70">
        <v>1</v>
      </c>
      <c r="E4" s="70" t="s">
        <v>34</v>
      </c>
      <c r="F4" s="72">
        <v>40690</v>
      </c>
      <c r="G4" s="72">
        <v>40691</v>
      </c>
      <c r="H4" s="70">
        <v>1</v>
      </c>
      <c r="I4" s="70" t="s">
        <v>32</v>
      </c>
      <c r="J4" s="70" t="s">
        <v>33</v>
      </c>
      <c r="K4" s="70" t="s">
        <v>23</v>
      </c>
    </row>
    <row r="5" spans="1:11" x14ac:dyDescent="0.2">
      <c r="A5" s="70" t="s">
        <v>143</v>
      </c>
      <c r="B5" s="70" t="s">
        <v>158</v>
      </c>
      <c r="C5" s="70" t="s">
        <v>159</v>
      </c>
      <c r="D5" s="70">
        <v>1</v>
      </c>
      <c r="E5" s="70" t="s">
        <v>34</v>
      </c>
      <c r="F5" s="72">
        <v>40703</v>
      </c>
      <c r="G5" s="72">
        <v>40705</v>
      </c>
      <c r="H5" s="70">
        <v>2</v>
      </c>
      <c r="I5" s="70" t="s">
        <v>32</v>
      </c>
      <c r="J5" s="70" t="s">
        <v>33</v>
      </c>
      <c r="K5" s="70" t="s">
        <v>23</v>
      </c>
    </row>
    <row r="6" spans="1:11" x14ac:dyDescent="0.2">
      <c r="A6" s="70" t="s">
        <v>143</v>
      </c>
      <c r="B6" s="70" t="s">
        <v>158</v>
      </c>
      <c r="C6" s="70" t="s">
        <v>159</v>
      </c>
      <c r="D6" s="70">
        <v>1</v>
      </c>
      <c r="E6" s="70" t="s">
        <v>34</v>
      </c>
      <c r="F6" s="72">
        <v>40739</v>
      </c>
      <c r="G6" s="72">
        <v>40740</v>
      </c>
      <c r="H6" s="70">
        <v>1</v>
      </c>
      <c r="I6" s="70" t="s">
        <v>32</v>
      </c>
      <c r="J6" s="70" t="s">
        <v>33</v>
      </c>
      <c r="K6" s="70" t="s">
        <v>23</v>
      </c>
    </row>
    <row r="7" spans="1:11" x14ac:dyDescent="0.2">
      <c r="A7" s="70" t="s">
        <v>143</v>
      </c>
      <c r="B7" s="70" t="s">
        <v>158</v>
      </c>
      <c r="C7" s="70" t="s">
        <v>159</v>
      </c>
      <c r="D7" s="70">
        <v>1</v>
      </c>
      <c r="E7" s="70" t="s">
        <v>34</v>
      </c>
      <c r="F7" s="72">
        <v>40779</v>
      </c>
      <c r="G7" s="72">
        <v>40780</v>
      </c>
      <c r="H7" s="70">
        <v>1</v>
      </c>
      <c r="I7" s="70" t="s">
        <v>32</v>
      </c>
      <c r="J7" s="70" t="s">
        <v>33</v>
      </c>
      <c r="K7" s="70" t="s">
        <v>23</v>
      </c>
    </row>
    <row r="8" spans="1:11" x14ac:dyDescent="0.2">
      <c r="A8" s="130" t="s">
        <v>143</v>
      </c>
      <c r="B8" s="130" t="s">
        <v>168</v>
      </c>
      <c r="C8" s="130" t="s">
        <v>169</v>
      </c>
      <c r="D8" s="130">
        <v>2</v>
      </c>
      <c r="E8" s="130" t="s">
        <v>34</v>
      </c>
      <c r="F8" s="131">
        <v>40885</v>
      </c>
      <c r="G8" s="131">
        <v>40887</v>
      </c>
      <c r="H8" s="130">
        <v>2</v>
      </c>
      <c r="I8" s="130" t="s">
        <v>32</v>
      </c>
      <c r="J8" s="130" t="s">
        <v>33</v>
      </c>
      <c r="K8" s="130" t="s">
        <v>23</v>
      </c>
    </row>
    <row r="9" spans="1:11" x14ac:dyDescent="0.2">
      <c r="A9" s="130" t="s">
        <v>143</v>
      </c>
      <c r="B9" s="130" t="s">
        <v>172</v>
      </c>
      <c r="C9" s="130" t="s">
        <v>173</v>
      </c>
      <c r="D9" s="130">
        <v>3</v>
      </c>
      <c r="E9" s="130" t="s">
        <v>34</v>
      </c>
      <c r="F9" s="131">
        <v>40605</v>
      </c>
      <c r="G9" s="131">
        <v>40606</v>
      </c>
      <c r="H9" s="130">
        <v>1</v>
      </c>
      <c r="I9" s="130" t="s">
        <v>32</v>
      </c>
      <c r="J9" s="130" t="s">
        <v>33</v>
      </c>
      <c r="K9" s="130" t="s">
        <v>23</v>
      </c>
    </row>
    <row r="10" spans="1:11" x14ac:dyDescent="0.2">
      <c r="A10" s="70" t="s">
        <v>143</v>
      </c>
      <c r="B10" s="70" t="s">
        <v>178</v>
      </c>
      <c r="C10" s="70" t="s">
        <v>179</v>
      </c>
      <c r="D10" s="70">
        <v>2</v>
      </c>
      <c r="E10" s="70" t="s">
        <v>34</v>
      </c>
      <c r="F10" s="72">
        <v>40703</v>
      </c>
      <c r="G10" s="72">
        <v>40704</v>
      </c>
      <c r="H10" s="70">
        <v>1</v>
      </c>
      <c r="I10" s="70" t="s">
        <v>32</v>
      </c>
      <c r="J10" s="70" t="s">
        <v>33</v>
      </c>
      <c r="K10" s="70" t="s">
        <v>23</v>
      </c>
    </row>
    <row r="11" spans="1:11" x14ac:dyDescent="0.2">
      <c r="A11" s="132" t="s">
        <v>143</v>
      </c>
      <c r="B11" s="132" t="s">
        <v>182</v>
      </c>
      <c r="C11" s="132" t="s">
        <v>183</v>
      </c>
      <c r="D11" s="132">
        <v>2</v>
      </c>
      <c r="E11" s="132" t="s">
        <v>34</v>
      </c>
      <c r="F11" s="133">
        <v>40885</v>
      </c>
      <c r="G11" s="133">
        <v>40886</v>
      </c>
      <c r="H11" s="132">
        <v>1</v>
      </c>
      <c r="I11" s="132" t="s">
        <v>32</v>
      </c>
      <c r="J11" s="132" t="s">
        <v>33</v>
      </c>
      <c r="K11" s="132" t="s">
        <v>23</v>
      </c>
    </row>
    <row r="12" spans="1:11" x14ac:dyDescent="0.2">
      <c r="A12" s="33"/>
      <c r="B12" s="63">
        <f>SUM(IF(FREQUENCY(MATCH(B2:B11,B2:B11,0),MATCH(B2:B11,B2:B11,0))&gt;0,1))</f>
        <v>5</v>
      </c>
      <c r="C12" s="63"/>
      <c r="D12" s="63"/>
      <c r="E12" s="29">
        <f>COUNTA(E2:E11)</f>
        <v>10</v>
      </c>
      <c r="F12" s="29"/>
      <c r="G12" s="29"/>
      <c r="H12" s="29">
        <f>SUM(H2:H11)</f>
        <v>18</v>
      </c>
      <c r="I12" s="33"/>
      <c r="J12" s="33"/>
      <c r="K12" s="33"/>
    </row>
    <row r="13" spans="1:11" x14ac:dyDescent="0.2">
      <c r="A13" s="33"/>
      <c r="B13" s="63"/>
      <c r="C13" s="63"/>
      <c r="D13" s="63"/>
      <c r="E13" s="29"/>
      <c r="F13" s="29"/>
      <c r="G13" s="29"/>
      <c r="H13" s="29"/>
      <c r="I13" s="33"/>
      <c r="J13" s="33"/>
      <c r="K13" s="33"/>
    </row>
    <row r="14" spans="1:11" x14ac:dyDescent="0.2">
      <c r="A14" s="130" t="s">
        <v>188</v>
      </c>
      <c r="B14" s="130" t="s">
        <v>193</v>
      </c>
      <c r="C14" s="130" t="s">
        <v>194</v>
      </c>
      <c r="D14" s="130">
        <v>2</v>
      </c>
      <c r="E14" s="130" t="s">
        <v>34</v>
      </c>
      <c r="F14" s="131">
        <v>40564</v>
      </c>
      <c r="G14" s="131">
        <v>40568</v>
      </c>
      <c r="H14" s="130">
        <v>4</v>
      </c>
      <c r="I14" s="130" t="s">
        <v>32</v>
      </c>
      <c r="J14" s="130" t="s">
        <v>33</v>
      </c>
      <c r="K14" s="130" t="s">
        <v>23</v>
      </c>
    </row>
    <row r="15" spans="1:11" x14ac:dyDescent="0.2">
      <c r="A15" s="132" t="s">
        <v>188</v>
      </c>
      <c r="B15" s="132" t="s">
        <v>193</v>
      </c>
      <c r="C15" s="132" t="s">
        <v>194</v>
      </c>
      <c r="D15" s="132">
        <v>2</v>
      </c>
      <c r="E15" s="132" t="s">
        <v>34</v>
      </c>
      <c r="F15" s="133">
        <v>40817</v>
      </c>
      <c r="G15" s="133">
        <v>40820</v>
      </c>
      <c r="H15" s="132">
        <v>3</v>
      </c>
      <c r="I15" s="132" t="s">
        <v>32</v>
      </c>
      <c r="J15" s="132" t="s">
        <v>33</v>
      </c>
      <c r="K15" s="132" t="s">
        <v>23</v>
      </c>
    </row>
    <row r="16" spans="1:11" x14ac:dyDescent="0.2">
      <c r="A16" s="33"/>
      <c r="B16" s="63">
        <f>SUM(IF(FREQUENCY(MATCH(B14:B15,B14:B15,0),MATCH(B14:B15,B14:B15,0))&gt;0,1))</f>
        <v>1</v>
      </c>
      <c r="C16" s="63"/>
      <c r="D16" s="63"/>
      <c r="E16" s="29">
        <f>COUNTA(E14:E15)</f>
        <v>2</v>
      </c>
      <c r="F16" s="29"/>
      <c r="G16" s="29"/>
      <c r="H16" s="29">
        <f>SUM(H14:H15)</f>
        <v>7</v>
      </c>
      <c r="I16" s="33"/>
      <c r="J16" s="33"/>
      <c r="K16" s="33"/>
    </row>
    <row r="17" spans="1:11" x14ac:dyDescent="0.2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</row>
    <row r="18" spans="1:11" x14ac:dyDescent="0.2">
      <c r="A18" s="33"/>
      <c r="B18" s="149"/>
      <c r="C18" s="150" t="s">
        <v>210</v>
      </c>
      <c r="D18" s="152"/>
      <c r="E18" s="153"/>
      <c r="F18" s="154"/>
      <c r="G18" s="151"/>
      <c r="H18" s="33"/>
      <c r="I18" s="33"/>
      <c r="J18" s="33"/>
      <c r="K18" s="33"/>
    </row>
    <row r="19" spans="1:11" x14ac:dyDescent="0.2">
      <c r="A19" s="33"/>
      <c r="B19" s="150"/>
      <c r="C19" s="150" t="s">
        <v>219</v>
      </c>
      <c r="D19" s="152"/>
      <c r="E19" s="153"/>
      <c r="F19" s="154"/>
      <c r="G19" s="151"/>
      <c r="H19" s="33"/>
      <c r="I19" s="33"/>
      <c r="J19" s="33"/>
      <c r="K19" s="33"/>
    </row>
    <row r="20" spans="1:11" x14ac:dyDescent="0.2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</row>
    <row r="21" spans="1:11" x14ac:dyDescent="0.2">
      <c r="A21" s="33"/>
      <c r="B21" s="33"/>
      <c r="C21" s="33"/>
      <c r="D21" s="33"/>
      <c r="E21" s="33"/>
      <c r="F21" s="33"/>
      <c r="G21" s="33"/>
      <c r="H21" s="33"/>
      <c r="I21" s="33"/>
      <c r="J21" s="56"/>
      <c r="K21" s="56"/>
    </row>
    <row r="25" spans="1:11" x14ac:dyDescent="0.2">
      <c r="E25" s="1" t="s">
        <v>214</v>
      </c>
    </row>
  </sheetData>
  <printOptions horizontalCentered="1" gridLines="1"/>
  <pageMargins left="0.5" right="0.5" top="1.5" bottom="0.75" header="0.5" footer="0.5"/>
  <pageSetup scale="76" orientation="landscape" r:id="rId1"/>
  <headerFooter>
    <oddHeader>&amp;C&amp;"Arial,Bold"&amp;16 2011 Swimming Season
Alabama Beach Actions (all actions)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27"/>
  <sheetViews>
    <sheetView zoomScaleNormal="100" workbookViewId="0">
      <pane ySplit="1" topLeftCell="A2" activePane="bottomLeft" state="frozen"/>
      <selection pane="bottomLeft"/>
    </sheetView>
  </sheetViews>
  <sheetFormatPr defaultRowHeight="9" x14ac:dyDescent="0.15"/>
  <cols>
    <col min="1" max="1" width="12.7109375" style="1" customWidth="1"/>
    <col min="2" max="2" width="8.28515625" style="1" customWidth="1"/>
    <col min="3" max="3" width="39" style="21" customWidth="1"/>
    <col min="4" max="4" width="7.7109375" style="21" customWidth="1"/>
    <col min="5" max="5" width="16.7109375" style="1" customWidth="1"/>
    <col min="6" max="7" width="13" style="22" customWidth="1"/>
    <col min="8" max="8" width="9.28515625" style="23" customWidth="1"/>
    <col min="9" max="11" width="12.28515625" style="1" customWidth="1"/>
    <col min="12" max="16384" width="9.140625" style="1"/>
  </cols>
  <sheetData>
    <row r="1" spans="1:11" ht="37.5" customHeight="1" x14ac:dyDescent="0.15">
      <c r="A1" s="25" t="s">
        <v>12</v>
      </c>
      <c r="B1" s="25" t="s">
        <v>13</v>
      </c>
      <c r="C1" s="25" t="s">
        <v>67</v>
      </c>
      <c r="D1" s="25"/>
      <c r="E1" s="25" t="s">
        <v>86</v>
      </c>
      <c r="F1" s="26" t="s">
        <v>87</v>
      </c>
      <c r="G1" s="26" t="s">
        <v>88</v>
      </c>
      <c r="H1" s="27" t="s">
        <v>89</v>
      </c>
      <c r="I1" s="25" t="s">
        <v>90</v>
      </c>
      <c r="J1" s="25" t="s">
        <v>91</v>
      </c>
      <c r="K1" s="25" t="s">
        <v>92</v>
      </c>
    </row>
    <row r="2" spans="1:11" ht="12.75" customHeight="1" x14ac:dyDescent="0.15">
      <c r="A2" s="70" t="s">
        <v>143</v>
      </c>
      <c r="B2" s="70" t="s">
        <v>158</v>
      </c>
      <c r="C2" s="70" t="s">
        <v>159</v>
      </c>
      <c r="D2" s="70">
        <v>1</v>
      </c>
      <c r="E2" s="70" t="s">
        <v>34</v>
      </c>
      <c r="F2" s="72">
        <v>40663</v>
      </c>
      <c r="G2" s="72">
        <v>40666</v>
      </c>
      <c r="H2" s="70">
        <v>3</v>
      </c>
      <c r="I2" s="70" t="s">
        <v>32</v>
      </c>
      <c r="J2" s="70" t="s">
        <v>33</v>
      </c>
      <c r="K2" s="70" t="s">
        <v>23</v>
      </c>
    </row>
    <row r="3" spans="1:11" ht="12.75" customHeight="1" x14ac:dyDescent="0.15">
      <c r="A3" s="70" t="s">
        <v>143</v>
      </c>
      <c r="B3" s="70" t="s">
        <v>158</v>
      </c>
      <c r="C3" s="70" t="s">
        <v>159</v>
      </c>
      <c r="D3" s="70">
        <v>1</v>
      </c>
      <c r="E3" s="70" t="s">
        <v>34</v>
      </c>
      <c r="F3" s="72">
        <v>40690</v>
      </c>
      <c r="G3" s="72">
        <v>40691</v>
      </c>
      <c r="H3" s="70">
        <v>1</v>
      </c>
      <c r="I3" s="70" t="s">
        <v>32</v>
      </c>
      <c r="J3" s="70" t="s">
        <v>33</v>
      </c>
      <c r="K3" s="70" t="s">
        <v>23</v>
      </c>
    </row>
    <row r="4" spans="1:11" ht="12.75" customHeight="1" x14ac:dyDescent="0.15">
      <c r="A4" s="70" t="s">
        <v>143</v>
      </c>
      <c r="B4" s="70" t="s">
        <v>158</v>
      </c>
      <c r="C4" s="70" t="s">
        <v>159</v>
      </c>
      <c r="D4" s="70">
        <v>1</v>
      </c>
      <c r="E4" s="70" t="s">
        <v>34</v>
      </c>
      <c r="F4" s="72">
        <v>40703</v>
      </c>
      <c r="G4" s="72">
        <v>40705</v>
      </c>
      <c r="H4" s="70">
        <v>2</v>
      </c>
      <c r="I4" s="70" t="s">
        <v>32</v>
      </c>
      <c r="J4" s="70" t="s">
        <v>33</v>
      </c>
      <c r="K4" s="70" t="s">
        <v>23</v>
      </c>
    </row>
    <row r="5" spans="1:11" ht="12.75" customHeight="1" x14ac:dyDescent="0.15">
      <c r="A5" s="70" t="s">
        <v>143</v>
      </c>
      <c r="B5" s="70" t="s">
        <v>158</v>
      </c>
      <c r="C5" s="70" t="s">
        <v>159</v>
      </c>
      <c r="D5" s="70">
        <v>1</v>
      </c>
      <c r="E5" s="70" t="s">
        <v>34</v>
      </c>
      <c r="F5" s="72">
        <v>40739</v>
      </c>
      <c r="G5" s="72">
        <v>40740</v>
      </c>
      <c r="H5" s="70">
        <v>1</v>
      </c>
      <c r="I5" s="70" t="s">
        <v>32</v>
      </c>
      <c r="J5" s="70" t="s">
        <v>33</v>
      </c>
      <c r="K5" s="70" t="s">
        <v>23</v>
      </c>
    </row>
    <row r="6" spans="1:11" ht="12.75" customHeight="1" x14ac:dyDescent="0.15">
      <c r="A6" s="70" t="s">
        <v>143</v>
      </c>
      <c r="B6" s="70" t="s">
        <v>158</v>
      </c>
      <c r="C6" s="70" t="s">
        <v>159</v>
      </c>
      <c r="D6" s="70">
        <v>1</v>
      </c>
      <c r="E6" s="70" t="s">
        <v>34</v>
      </c>
      <c r="F6" s="72">
        <v>40779</v>
      </c>
      <c r="G6" s="72">
        <v>40780</v>
      </c>
      <c r="H6" s="70">
        <v>1</v>
      </c>
      <c r="I6" s="70" t="s">
        <v>32</v>
      </c>
      <c r="J6" s="70" t="s">
        <v>33</v>
      </c>
      <c r="K6" s="70" t="s">
        <v>23</v>
      </c>
    </row>
    <row r="7" spans="1:11" ht="12.75" customHeight="1" x14ac:dyDescent="0.15">
      <c r="A7" s="71" t="s">
        <v>143</v>
      </c>
      <c r="B7" s="71" t="s">
        <v>178</v>
      </c>
      <c r="C7" s="71" t="s">
        <v>179</v>
      </c>
      <c r="D7" s="71">
        <v>2</v>
      </c>
      <c r="E7" s="71" t="s">
        <v>34</v>
      </c>
      <c r="F7" s="73">
        <v>40703</v>
      </c>
      <c r="G7" s="73">
        <v>40704</v>
      </c>
      <c r="H7" s="71">
        <v>1</v>
      </c>
      <c r="I7" s="71" t="s">
        <v>32</v>
      </c>
      <c r="J7" s="71" t="s">
        <v>33</v>
      </c>
      <c r="K7" s="71" t="s">
        <v>23</v>
      </c>
    </row>
    <row r="8" spans="1:11" ht="12.75" customHeight="1" x14ac:dyDescent="0.15">
      <c r="A8" s="33"/>
      <c r="B8" s="63">
        <f>SUM(IF(FREQUENCY(MATCH(B2:B7,B2:B7,0),MATCH(B2:B7,B2:B7,0))&gt;0,1))</f>
        <v>2</v>
      </c>
      <c r="C8" s="63"/>
      <c r="D8" s="63"/>
      <c r="E8" s="29">
        <f>COUNTA(E2:E7)</f>
        <v>6</v>
      </c>
      <c r="F8" s="29"/>
      <c r="G8" s="29"/>
      <c r="H8" s="29">
        <f>SUM(H2:H7)</f>
        <v>9</v>
      </c>
      <c r="I8" s="33"/>
      <c r="J8" s="33"/>
      <c r="K8" s="33"/>
    </row>
    <row r="9" spans="1:11" ht="12.75" customHeight="1" x14ac:dyDescent="0.15">
      <c r="A9" s="33"/>
      <c r="B9" s="63"/>
      <c r="C9" s="63"/>
      <c r="D9" s="63"/>
      <c r="E9" s="29"/>
      <c r="F9" s="29"/>
      <c r="G9" s="29"/>
      <c r="H9" s="29"/>
      <c r="I9" s="33"/>
      <c r="J9" s="33"/>
      <c r="K9" s="33"/>
    </row>
    <row r="10" spans="1:11" ht="12.75" customHeight="1" x14ac:dyDescent="0.15">
      <c r="A10" s="33"/>
      <c r="B10" s="33"/>
      <c r="C10" s="33"/>
      <c r="D10" s="33"/>
      <c r="E10" s="33"/>
      <c r="F10" s="33"/>
      <c r="G10" s="33"/>
      <c r="H10" s="33"/>
      <c r="I10" s="33"/>
      <c r="J10" s="56"/>
      <c r="K10" s="56"/>
    </row>
    <row r="11" spans="1:11" ht="12.75" customHeight="1" x14ac:dyDescent="0.2">
      <c r="A11" s="33"/>
      <c r="B11" s="99" t="s">
        <v>218</v>
      </c>
      <c r="D11" s="172"/>
      <c r="E11" s="115"/>
      <c r="F11" s="115"/>
      <c r="G11" s="29"/>
      <c r="H11" s="29"/>
      <c r="I11" s="33"/>
      <c r="J11" s="33"/>
      <c r="K11" s="33"/>
    </row>
    <row r="12" spans="1:11" ht="12.75" customHeight="1" x14ac:dyDescent="0.2">
      <c r="A12" s="33"/>
      <c r="B12" s="116"/>
      <c r="D12" s="117" t="s">
        <v>127</v>
      </c>
      <c r="E12" s="98">
        <f>SUM(B8)</f>
        <v>2</v>
      </c>
      <c r="F12" s="115"/>
      <c r="G12" s="29"/>
      <c r="H12" s="29"/>
      <c r="I12" s="33"/>
      <c r="J12" s="33"/>
      <c r="K12" s="33"/>
    </row>
    <row r="13" spans="1:11" ht="12.75" customHeight="1" x14ac:dyDescent="0.2">
      <c r="A13" s="33"/>
      <c r="B13" s="116"/>
      <c r="D13" s="117" t="s">
        <v>128</v>
      </c>
      <c r="E13" s="98">
        <f>SUM(E8)</f>
        <v>6</v>
      </c>
      <c r="F13" s="115"/>
      <c r="G13" s="29"/>
      <c r="H13" s="29"/>
      <c r="I13" s="33"/>
      <c r="J13" s="33"/>
      <c r="K13" s="33"/>
    </row>
    <row r="14" spans="1:11" ht="12.75" customHeight="1" x14ac:dyDescent="0.2">
      <c r="A14" s="33"/>
      <c r="B14" s="116"/>
      <c r="D14" s="117" t="s">
        <v>129</v>
      </c>
      <c r="E14" s="98">
        <f>SUM(H8)</f>
        <v>9</v>
      </c>
      <c r="F14" s="115"/>
      <c r="G14" s="29"/>
      <c r="H14" s="29"/>
      <c r="I14" s="33"/>
      <c r="J14" s="33"/>
      <c r="K14" s="33"/>
    </row>
    <row r="15" spans="1:11" ht="12.75" customHeight="1" x14ac:dyDescent="0.2">
      <c r="A15" s="33"/>
      <c r="B15" s="116"/>
      <c r="D15" s="172"/>
      <c r="E15" s="115"/>
      <c r="F15" s="115"/>
      <c r="G15" s="29"/>
      <c r="H15" s="29"/>
      <c r="I15" s="33"/>
      <c r="J15" s="33"/>
      <c r="K15" s="33"/>
    </row>
    <row r="16" spans="1:11" ht="12.75" customHeight="1" x14ac:dyDescent="0.2">
      <c r="A16" s="33"/>
      <c r="B16" s="104"/>
      <c r="D16" s="118" t="s">
        <v>109</v>
      </c>
      <c r="E16" s="115"/>
      <c r="F16" s="115"/>
      <c r="G16" s="29"/>
      <c r="H16" s="29"/>
      <c r="I16" s="33"/>
      <c r="J16" s="33"/>
      <c r="K16" s="33"/>
    </row>
    <row r="17" spans="1:12" ht="12.75" customHeight="1" x14ac:dyDescent="0.2">
      <c r="A17" s="33"/>
      <c r="B17" s="116"/>
      <c r="D17" s="173"/>
      <c r="E17" s="109" t="s">
        <v>95</v>
      </c>
      <c r="F17" s="109" t="s">
        <v>96</v>
      </c>
      <c r="G17" s="29"/>
      <c r="H17" s="29"/>
      <c r="I17" s="33"/>
      <c r="J17" s="33"/>
      <c r="K17" s="33"/>
    </row>
    <row r="18" spans="1:12" ht="12.75" customHeight="1" x14ac:dyDescent="0.2">
      <c r="A18" s="83"/>
      <c r="B18" s="104"/>
      <c r="D18" s="119" t="s">
        <v>124</v>
      </c>
      <c r="E18" s="100"/>
      <c r="F18" s="100"/>
      <c r="G18" s="30"/>
      <c r="H18" s="84"/>
      <c r="I18" s="33"/>
      <c r="J18" s="33"/>
      <c r="K18" s="56"/>
    </row>
    <row r="19" spans="1:12" ht="12.75" customHeight="1" x14ac:dyDescent="0.15">
      <c r="A19" s="29"/>
      <c r="B19" s="111"/>
      <c r="D19" s="175" t="s">
        <v>93</v>
      </c>
      <c r="E19" s="121">
        <f>COUNTIF(I2:I9, "*ELEV_BACT*")</f>
        <v>6</v>
      </c>
      <c r="F19" s="113">
        <f>E19/E20</f>
        <v>1</v>
      </c>
      <c r="G19" s="33"/>
      <c r="H19" s="48"/>
      <c r="I19" s="33"/>
      <c r="J19" s="33"/>
      <c r="K19" s="33"/>
    </row>
    <row r="20" spans="1:12" ht="12.75" customHeight="1" x14ac:dyDescent="0.2">
      <c r="B20" s="104"/>
      <c r="D20" s="174"/>
      <c r="E20" s="123">
        <f>SUM(E19:E19)</f>
        <v>6</v>
      </c>
      <c r="F20" s="112">
        <f>SUM(F19:F19)</f>
        <v>1</v>
      </c>
      <c r="G20" s="33"/>
      <c r="I20" s="82"/>
      <c r="J20" s="33"/>
      <c r="K20" s="33"/>
    </row>
    <row r="21" spans="1:12" ht="12.75" customHeight="1" x14ac:dyDescent="0.2">
      <c r="B21" s="104"/>
      <c r="D21" s="119" t="s">
        <v>125</v>
      </c>
      <c r="E21" s="100"/>
      <c r="F21" s="120"/>
      <c r="H21" s="80"/>
      <c r="I21" s="81"/>
      <c r="J21" s="47"/>
      <c r="K21" s="89"/>
    </row>
    <row r="22" spans="1:12" ht="12.75" customHeight="1" x14ac:dyDescent="0.2">
      <c r="B22" s="104"/>
      <c r="D22" s="175" t="s">
        <v>94</v>
      </c>
      <c r="E22" s="121">
        <f>COUNTIF(J2:J9, "*ENTERO*")</f>
        <v>6</v>
      </c>
      <c r="F22" s="113">
        <f>E22/(E22)</f>
        <v>1</v>
      </c>
      <c r="I22" s="90"/>
      <c r="J22" s="47"/>
      <c r="K22" s="89"/>
      <c r="L22" s="70"/>
    </row>
    <row r="23" spans="1:12" ht="12.75" customHeight="1" x14ac:dyDescent="0.2">
      <c r="B23" s="104"/>
      <c r="D23" s="174"/>
      <c r="E23" s="123">
        <f>SUM(E22:E22)</f>
        <v>6</v>
      </c>
      <c r="F23" s="112">
        <f>SUM(F22:F22)</f>
        <v>1</v>
      </c>
      <c r="I23" s="82"/>
      <c r="J23" s="33"/>
      <c r="K23" s="47"/>
      <c r="L23" s="70"/>
    </row>
    <row r="24" spans="1:12" ht="12.75" customHeight="1" x14ac:dyDescent="0.2">
      <c r="B24" s="104"/>
      <c r="D24" s="119" t="s">
        <v>126</v>
      </c>
      <c r="E24" s="100"/>
      <c r="F24" s="120"/>
      <c r="I24" s="81"/>
      <c r="J24" s="47"/>
      <c r="K24" s="89"/>
      <c r="L24" s="70"/>
    </row>
    <row r="25" spans="1:12" ht="12.75" customHeight="1" x14ac:dyDescent="0.2">
      <c r="B25" s="104"/>
      <c r="D25" s="175" t="s">
        <v>110</v>
      </c>
      <c r="E25" s="121">
        <f>COUNTIF(K2:K9, "*UNKNOWN*")</f>
        <v>6</v>
      </c>
      <c r="F25" s="113">
        <f>E25/E26</f>
        <v>1</v>
      </c>
      <c r="I25" s="70"/>
      <c r="J25" s="47"/>
      <c r="K25" s="89"/>
    </row>
    <row r="26" spans="1:12" ht="12.75" customHeight="1" x14ac:dyDescent="0.2">
      <c r="B26" s="104"/>
      <c r="C26" s="104"/>
      <c r="D26" s="104"/>
      <c r="E26" s="123">
        <f>SUM(E25:E25)</f>
        <v>6</v>
      </c>
      <c r="F26" s="112">
        <f>SUM(F25:F25)</f>
        <v>1</v>
      </c>
      <c r="I26" s="70"/>
      <c r="J26" s="47"/>
      <c r="K26" s="89"/>
    </row>
    <row r="27" spans="1:12" ht="12.75" customHeight="1" x14ac:dyDescent="0.15">
      <c r="I27" s="70"/>
      <c r="J27" s="47"/>
      <c r="K27" s="89"/>
    </row>
  </sheetData>
  <phoneticPr fontId="3" type="noConversion"/>
  <printOptions horizontalCentered="1" gridLines="1"/>
  <pageMargins left="0.5" right="0.5" top="1.5" bottom="0.75" header="0.5" footer="0.5"/>
  <pageSetup scale="76" orientation="landscape" r:id="rId1"/>
  <headerFooter alignWithMargins="0">
    <oddHeader>&amp;C&amp;"Arial,Bold"&amp;16 2011 Swimming Season
Alabama Beach Actions (swim season only)</oddHead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R18"/>
  <sheetViews>
    <sheetView workbookViewId="0">
      <pane ySplit="2" topLeftCell="A3" activePane="bottomLeft" state="frozen"/>
      <selection pane="bottomLeft" activeCell="J7" sqref="J7"/>
    </sheetView>
  </sheetViews>
  <sheetFormatPr defaultRowHeight="9" customHeight="1" x14ac:dyDescent="0.2"/>
  <cols>
    <col min="1" max="1" width="10.85546875" style="5" customWidth="1"/>
    <col min="2" max="2" width="9.140625" style="5"/>
    <col min="3" max="3" width="39.28515625" style="35" customWidth="1"/>
    <col min="4" max="4" width="7.7109375" style="35" customWidth="1"/>
    <col min="5" max="6" width="9.140625" style="6"/>
    <col min="7" max="7" width="0.5703125" style="6" customWidth="1"/>
    <col min="8" max="12" width="9.140625" style="6"/>
    <col min="13" max="16384" width="9.140625" style="5"/>
  </cols>
  <sheetData>
    <row r="1" spans="1:148" s="2" customFormat="1" ht="12" customHeight="1" x14ac:dyDescent="0.2">
      <c r="A1" s="9"/>
      <c r="B1" s="168" t="s">
        <v>25</v>
      </c>
      <c r="C1" s="169"/>
      <c r="D1" s="169"/>
      <c r="E1" s="169"/>
      <c r="F1" s="169"/>
      <c r="G1" s="32"/>
      <c r="H1" s="166" t="s">
        <v>24</v>
      </c>
      <c r="I1" s="167"/>
      <c r="J1" s="167"/>
      <c r="K1" s="167"/>
      <c r="L1" s="167"/>
    </row>
    <row r="2" spans="1:148" s="8" customFormat="1" ht="48" customHeight="1" x14ac:dyDescent="0.2">
      <c r="A2" s="4" t="s">
        <v>12</v>
      </c>
      <c r="B2" s="3" t="s">
        <v>13</v>
      </c>
      <c r="C2" s="3" t="s">
        <v>11</v>
      </c>
      <c r="D2" s="3" t="s">
        <v>70</v>
      </c>
      <c r="E2" s="3" t="s">
        <v>3</v>
      </c>
      <c r="F2" s="3" t="s">
        <v>18</v>
      </c>
      <c r="G2" s="32"/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</row>
    <row r="3" spans="1:148" ht="12.75" customHeight="1" x14ac:dyDescent="0.2">
      <c r="A3" s="70" t="s">
        <v>143</v>
      </c>
      <c r="B3" s="70" t="s">
        <v>158</v>
      </c>
      <c r="C3" s="70" t="s">
        <v>159</v>
      </c>
      <c r="D3" s="70">
        <v>1</v>
      </c>
      <c r="E3" s="88">
        <v>5</v>
      </c>
      <c r="F3" s="88">
        <v>8</v>
      </c>
      <c r="G3" s="88"/>
      <c r="H3" s="88">
        <v>3</v>
      </c>
      <c r="I3" s="88">
        <v>1</v>
      </c>
      <c r="J3" s="88">
        <v>1</v>
      </c>
      <c r="K3" s="88"/>
      <c r="L3" s="88"/>
    </row>
    <row r="4" spans="1:148" ht="12.75" customHeight="1" x14ac:dyDescent="0.2">
      <c r="A4" s="71" t="s">
        <v>143</v>
      </c>
      <c r="B4" s="71" t="s">
        <v>178</v>
      </c>
      <c r="C4" s="71" t="s">
        <v>179</v>
      </c>
      <c r="D4" s="71">
        <v>2</v>
      </c>
      <c r="E4" s="66">
        <v>1</v>
      </c>
      <c r="F4" s="66">
        <v>1</v>
      </c>
      <c r="G4" s="66"/>
      <c r="H4" s="66">
        <v>1</v>
      </c>
      <c r="I4" s="66"/>
      <c r="J4" s="66"/>
      <c r="K4" s="66"/>
      <c r="L4" s="66"/>
    </row>
    <row r="5" spans="1:148" ht="12.75" customHeight="1" x14ac:dyDescent="0.2">
      <c r="A5" s="33"/>
      <c r="B5" s="34">
        <f>COUNTA(B3:B4)</f>
        <v>2</v>
      </c>
      <c r="C5" s="34"/>
      <c r="D5" s="34"/>
      <c r="E5" s="46">
        <f>SUM(E3:E4)</f>
        <v>6</v>
      </c>
      <c r="F5" s="46">
        <f>SUM(F3:F4)</f>
        <v>9</v>
      </c>
      <c r="G5" s="46"/>
      <c r="H5" s="46">
        <f>SUM(H3:H4)</f>
        <v>4</v>
      </c>
      <c r="I5" s="46">
        <f>SUM(I3:I4)</f>
        <v>1</v>
      </c>
      <c r="J5" s="46">
        <f>SUM(J3:J4)</f>
        <v>1</v>
      </c>
      <c r="K5" s="46">
        <f>SUM(K3:K4)</f>
        <v>0</v>
      </c>
      <c r="L5" s="46">
        <f>SUM(L3:L4)</f>
        <v>0</v>
      </c>
    </row>
    <row r="6" spans="1:148" ht="12.75" customHeight="1" x14ac:dyDescent="0.2">
      <c r="A6" s="33"/>
      <c r="B6" s="33"/>
      <c r="C6" s="33"/>
      <c r="D6" s="33"/>
      <c r="E6" s="37"/>
      <c r="F6" s="37"/>
      <c r="G6" s="37"/>
      <c r="H6" s="37"/>
      <c r="I6" s="37"/>
      <c r="J6" s="37"/>
      <c r="K6" s="37"/>
      <c r="L6" s="37"/>
    </row>
    <row r="7" spans="1:148" ht="12.75" customHeight="1" x14ac:dyDescent="0.2">
      <c r="D7" s="118" t="s">
        <v>220</v>
      </c>
      <c r="E7" s="115"/>
    </row>
    <row r="8" spans="1:148" ht="12.75" customHeight="1" x14ac:dyDescent="0.2">
      <c r="C8" s="116"/>
      <c r="D8" s="117" t="s">
        <v>127</v>
      </c>
      <c r="E8" s="98">
        <f>SUM(B5)</f>
        <v>2</v>
      </c>
    </row>
    <row r="9" spans="1:148" ht="12.75" customHeight="1" x14ac:dyDescent="0.2">
      <c r="C9" s="116"/>
      <c r="D9" s="117" t="s">
        <v>107</v>
      </c>
      <c r="E9" s="98">
        <f>SUM(E5)</f>
        <v>6</v>
      </c>
    </row>
    <row r="10" spans="1:148" ht="12.75" customHeight="1" x14ac:dyDescent="0.2">
      <c r="C10" s="116"/>
      <c r="D10" s="117" t="s">
        <v>108</v>
      </c>
      <c r="E10" s="98">
        <f>SUM(F5)</f>
        <v>9</v>
      </c>
    </row>
    <row r="11" spans="1:148" ht="12.75" customHeight="1" x14ac:dyDescent="0.2"/>
    <row r="12" spans="1:148" ht="12.75" customHeight="1" x14ac:dyDescent="0.2">
      <c r="D12" s="102"/>
      <c r="E12" s="104"/>
      <c r="F12" s="118" t="s">
        <v>135</v>
      </c>
      <c r="G12" s="104"/>
      <c r="H12" s="109" t="s">
        <v>95</v>
      </c>
      <c r="I12" s="109" t="s">
        <v>106</v>
      </c>
    </row>
    <row r="13" spans="1:148" ht="12.75" customHeight="1" x14ac:dyDescent="0.2">
      <c r="C13" s="122"/>
      <c r="D13" s="122"/>
      <c r="E13" s="122"/>
      <c r="F13" s="107" t="s">
        <v>130</v>
      </c>
      <c r="H13" s="98">
        <f>SUM(H5)</f>
        <v>4</v>
      </c>
      <c r="I13" s="112">
        <f>H13/(H18)</f>
        <v>0.66666666666666663</v>
      </c>
    </row>
    <row r="14" spans="1:148" ht="12.75" customHeight="1" x14ac:dyDescent="0.2">
      <c r="C14" s="122"/>
      <c r="D14" s="122"/>
      <c r="E14" s="122"/>
      <c r="F14" s="107" t="s">
        <v>131</v>
      </c>
      <c r="H14" s="98">
        <f>SUM(I5)</f>
        <v>1</v>
      </c>
      <c r="I14" s="112">
        <f>H14/H18</f>
        <v>0.16666666666666666</v>
      </c>
    </row>
    <row r="15" spans="1:148" ht="12.75" customHeight="1" x14ac:dyDescent="0.2">
      <c r="C15" s="122"/>
      <c r="D15" s="122"/>
      <c r="E15" s="122"/>
      <c r="F15" s="107" t="s">
        <v>132</v>
      </c>
      <c r="H15" s="98">
        <f>SUM(J5)</f>
        <v>1</v>
      </c>
      <c r="I15" s="112">
        <f>H15/H18</f>
        <v>0.16666666666666666</v>
      </c>
    </row>
    <row r="16" spans="1:148" ht="12.75" customHeight="1" x14ac:dyDescent="0.2">
      <c r="C16" s="122"/>
      <c r="D16" s="122"/>
      <c r="E16" s="122"/>
      <c r="F16" s="107" t="s">
        <v>133</v>
      </c>
      <c r="H16" s="98">
        <f>SUM(K5)</f>
        <v>0</v>
      </c>
      <c r="I16" s="112">
        <f>H16/H18</f>
        <v>0</v>
      </c>
    </row>
    <row r="17" spans="3:9" ht="12.75" customHeight="1" x14ac:dyDescent="0.2">
      <c r="C17" s="122"/>
      <c r="D17" s="122"/>
      <c r="E17" s="122"/>
      <c r="F17" s="107" t="s">
        <v>134</v>
      </c>
      <c r="H17" s="121">
        <f>SUM(L5)</f>
        <v>0</v>
      </c>
      <c r="I17" s="113">
        <f>H17/H18</f>
        <v>0</v>
      </c>
    </row>
    <row r="18" spans="3:9" ht="12.75" customHeight="1" x14ac:dyDescent="0.2">
      <c r="C18" s="122"/>
      <c r="D18" s="122"/>
      <c r="E18" s="122"/>
      <c r="F18" s="122"/>
      <c r="G18" s="107"/>
      <c r="H18" s="120">
        <f>SUM(H13:H17)</f>
        <v>6</v>
      </c>
      <c r="I18" s="112">
        <f>SUM(I13:I17)</f>
        <v>0.99999999999999989</v>
      </c>
    </row>
  </sheetData>
  <mergeCells count="2">
    <mergeCell ref="H1:L1"/>
    <mergeCell ref="B1:F1"/>
  </mergeCells>
  <phoneticPr fontId="3" type="noConversion"/>
  <printOptions horizontalCentered="1" gridLines="1"/>
  <pageMargins left="0.5" right="0.5" top="1.5" bottom="1" header="0.5" footer="0.5"/>
  <pageSetup scale="80" orientation="landscape" r:id="rId1"/>
  <headerFooter alignWithMargins="0">
    <oddHeader>&amp;C&amp;"Arial,Bold"&amp;16 2011 Swimming Season
Alabama Beach Action Durations</oddHeader>
    <oddFooter>&amp;R&amp;P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45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1.42578125" style="6" customWidth="1"/>
    <col min="2" max="2" width="9" style="6" customWidth="1"/>
    <col min="3" max="3" width="41" style="6" customWidth="1"/>
    <col min="4" max="4" width="7.7109375" style="6" customWidth="1"/>
    <col min="5" max="5" width="9.140625" style="59"/>
    <col min="6" max="6" width="0.85546875" style="6" customWidth="1"/>
    <col min="7" max="9" width="9.140625" style="6"/>
    <col min="10" max="10" width="0.85546875" style="6" customWidth="1"/>
    <col min="11" max="16384" width="9.140625" style="6"/>
  </cols>
  <sheetData>
    <row r="1" spans="1:12" s="55" customFormat="1" ht="12" customHeight="1" x14ac:dyDescent="0.2">
      <c r="B1" s="171" t="s">
        <v>26</v>
      </c>
      <c r="C1" s="171"/>
      <c r="D1" s="68"/>
      <c r="E1" s="69"/>
      <c r="F1" s="68"/>
      <c r="G1" s="170" t="s">
        <v>28</v>
      </c>
      <c r="H1" s="170"/>
      <c r="I1" s="170"/>
      <c r="J1" s="68"/>
      <c r="K1" s="171" t="s">
        <v>35</v>
      </c>
      <c r="L1" s="171"/>
    </row>
    <row r="2" spans="1:12" s="58" customFormat="1" ht="48.75" customHeight="1" x14ac:dyDescent="0.15">
      <c r="A2" s="3" t="s">
        <v>12</v>
      </c>
      <c r="B2" s="3" t="s">
        <v>13</v>
      </c>
      <c r="C2" s="3" t="s">
        <v>11</v>
      </c>
      <c r="D2" s="3" t="s">
        <v>70</v>
      </c>
      <c r="E2" s="15" t="s">
        <v>27</v>
      </c>
      <c r="F2" s="3"/>
      <c r="G2" s="3" t="s">
        <v>212</v>
      </c>
      <c r="H2" s="3" t="s">
        <v>14</v>
      </c>
      <c r="I2" s="3" t="s">
        <v>15</v>
      </c>
      <c r="J2" s="3"/>
      <c r="K2" s="3" t="s">
        <v>16</v>
      </c>
      <c r="L2" s="3" t="s">
        <v>17</v>
      </c>
    </row>
    <row r="3" spans="1:12" x14ac:dyDescent="0.2">
      <c r="A3" s="70" t="s">
        <v>143</v>
      </c>
      <c r="B3" s="70" t="s">
        <v>144</v>
      </c>
      <c r="C3" s="70" t="s">
        <v>145</v>
      </c>
      <c r="D3" s="70">
        <v>2</v>
      </c>
      <c r="E3" s="33">
        <v>153</v>
      </c>
      <c r="F3" s="38"/>
      <c r="G3" s="88"/>
      <c r="H3" s="88"/>
      <c r="I3" s="134">
        <f>H3/E3</f>
        <v>0</v>
      </c>
      <c r="J3" s="57"/>
      <c r="K3" s="135">
        <f>E3-H3</f>
        <v>153</v>
      </c>
      <c r="L3" s="134">
        <f>K3/E3</f>
        <v>1</v>
      </c>
    </row>
    <row r="4" spans="1:12" x14ac:dyDescent="0.2">
      <c r="A4" s="70" t="s">
        <v>143</v>
      </c>
      <c r="B4" s="70" t="s">
        <v>146</v>
      </c>
      <c r="C4" s="70" t="s">
        <v>147</v>
      </c>
      <c r="D4" s="70">
        <v>3</v>
      </c>
      <c r="E4" s="33">
        <v>153</v>
      </c>
      <c r="F4" s="38"/>
      <c r="G4" s="88"/>
      <c r="H4" s="88"/>
      <c r="I4" s="134">
        <f t="shared" ref="I4:I23" si="0">H4/E4</f>
        <v>0</v>
      </c>
      <c r="J4" s="57"/>
      <c r="K4" s="135">
        <f t="shared" ref="K4:K23" si="1">E4-H4</f>
        <v>153</v>
      </c>
      <c r="L4" s="134">
        <f t="shared" ref="L4:L23" si="2">K4/E4</f>
        <v>1</v>
      </c>
    </row>
    <row r="5" spans="1:12" x14ac:dyDescent="0.2">
      <c r="A5" s="70" t="s">
        <v>143</v>
      </c>
      <c r="B5" s="70" t="s">
        <v>148</v>
      </c>
      <c r="C5" s="70" t="s">
        <v>149</v>
      </c>
      <c r="D5" s="70">
        <v>3</v>
      </c>
      <c r="E5" s="33">
        <v>153</v>
      </c>
      <c r="F5" s="38"/>
      <c r="G5" s="88"/>
      <c r="H5" s="88"/>
      <c r="I5" s="134">
        <f t="shared" si="0"/>
        <v>0</v>
      </c>
      <c r="J5" s="57"/>
      <c r="K5" s="135">
        <f t="shared" si="1"/>
        <v>153</v>
      </c>
      <c r="L5" s="134">
        <f t="shared" si="2"/>
        <v>1</v>
      </c>
    </row>
    <row r="6" spans="1:12" x14ac:dyDescent="0.2">
      <c r="A6" s="70" t="s">
        <v>143</v>
      </c>
      <c r="B6" s="70" t="s">
        <v>150</v>
      </c>
      <c r="C6" s="70" t="s">
        <v>151</v>
      </c>
      <c r="D6" s="70">
        <v>1</v>
      </c>
      <c r="E6" s="33">
        <v>153</v>
      </c>
      <c r="F6" s="38"/>
      <c r="G6" s="88"/>
      <c r="H6" s="88"/>
      <c r="I6" s="134">
        <f>H6/E6</f>
        <v>0</v>
      </c>
      <c r="J6" s="57"/>
      <c r="K6" s="135">
        <f>E6-H6</f>
        <v>153</v>
      </c>
      <c r="L6" s="134">
        <f t="shared" si="2"/>
        <v>1</v>
      </c>
    </row>
    <row r="7" spans="1:12" x14ac:dyDescent="0.2">
      <c r="A7" s="70" t="s">
        <v>143</v>
      </c>
      <c r="B7" s="70" t="s">
        <v>152</v>
      </c>
      <c r="C7" s="70" t="s">
        <v>153</v>
      </c>
      <c r="D7" s="70">
        <v>1</v>
      </c>
      <c r="E7" s="33">
        <v>153</v>
      </c>
      <c r="F7" s="38"/>
      <c r="G7" s="88"/>
      <c r="H7" s="88"/>
      <c r="I7" s="134">
        <f t="shared" si="0"/>
        <v>0</v>
      </c>
      <c r="J7" s="57"/>
      <c r="K7" s="135">
        <f t="shared" si="1"/>
        <v>153</v>
      </c>
      <c r="L7" s="134">
        <f t="shared" si="2"/>
        <v>1</v>
      </c>
    </row>
    <row r="8" spans="1:12" x14ac:dyDescent="0.2">
      <c r="A8" s="70" t="s">
        <v>143</v>
      </c>
      <c r="B8" s="70" t="s">
        <v>154</v>
      </c>
      <c r="C8" s="70" t="s">
        <v>155</v>
      </c>
      <c r="D8" s="70">
        <v>1</v>
      </c>
      <c r="E8" s="33">
        <v>153</v>
      </c>
      <c r="F8" s="38"/>
      <c r="G8" s="88"/>
      <c r="H8" s="88"/>
      <c r="I8" s="134">
        <f t="shared" si="0"/>
        <v>0</v>
      </c>
      <c r="J8" s="57"/>
      <c r="K8" s="135">
        <f t="shared" si="1"/>
        <v>153</v>
      </c>
      <c r="L8" s="134">
        <f t="shared" si="2"/>
        <v>1</v>
      </c>
    </row>
    <row r="9" spans="1:12" x14ac:dyDescent="0.2">
      <c r="A9" s="70" t="s">
        <v>143</v>
      </c>
      <c r="B9" s="70" t="s">
        <v>156</v>
      </c>
      <c r="C9" s="70" t="s">
        <v>157</v>
      </c>
      <c r="D9" s="70">
        <v>3</v>
      </c>
      <c r="E9" s="33">
        <v>153</v>
      </c>
      <c r="F9" s="38"/>
      <c r="G9" s="88"/>
      <c r="H9" s="88"/>
      <c r="I9" s="134">
        <f t="shared" si="0"/>
        <v>0</v>
      </c>
      <c r="J9" s="57"/>
      <c r="K9" s="135">
        <f t="shared" si="1"/>
        <v>153</v>
      </c>
      <c r="L9" s="134">
        <f t="shared" si="2"/>
        <v>1</v>
      </c>
    </row>
    <row r="10" spans="1:12" x14ac:dyDescent="0.2">
      <c r="A10" s="70" t="s">
        <v>143</v>
      </c>
      <c r="B10" s="70" t="s">
        <v>158</v>
      </c>
      <c r="C10" s="70" t="s">
        <v>159</v>
      </c>
      <c r="D10" s="70">
        <v>1</v>
      </c>
      <c r="E10" s="33">
        <v>153</v>
      </c>
      <c r="F10" s="38"/>
      <c r="G10" s="88" t="s">
        <v>29</v>
      </c>
      <c r="H10" s="88">
        <v>8</v>
      </c>
      <c r="I10" s="134">
        <f>H10/E10</f>
        <v>5.2287581699346407E-2</v>
      </c>
      <c r="J10" s="57"/>
      <c r="K10" s="135">
        <f>E10-H10</f>
        <v>145</v>
      </c>
      <c r="L10" s="134">
        <f t="shared" si="2"/>
        <v>0.94771241830065356</v>
      </c>
    </row>
    <row r="11" spans="1:12" x14ac:dyDescent="0.2">
      <c r="A11" s="70" t="s">
        <v>143</v>
      </c>
      <c r="B11" s="70" t="s">
        <v>160</v>
      </c>
      <c r="C11" s="70" t="s">
        <v>161</v>
      </c>
      <c r="D11" s="70">
        <v>1</v>
      </c>
      <c r="E11" s="33">
        <v>153</v>
      </c>
      <c r="F11" s="38"/>
      <c r="G11" s="88"/>
      <c r="H11" s="88"/>
      <c r="I11" s="134">
        <f t="shared" si="0"/>
        <v>0</v>
      </c>
      <c r="J11" s="57"/>
      <c r="K11" s="135">
        <f t="shared" si="1"/>
        <v>153</v>
      </c>
      <c r="L11" s="134">
        <f t="shared" si="2"/>
        <v>1</v>
      </c>
    </row>
    <row r="12" spans="1:12" x14ac:dyDescent="0.2">
      <c r="A12" s="70" t="s">
        <v>143</v>
      </c>
      <c r="B12" s="70" t="s">
        <v>162</v>
      </c>
      <c r="C12" s="70" t="s">
        <v>163</v>
      </c>
      <c r="D12" s="70">
        <v>3</v>
      </c>
      <c r="E12" s="33">
        <v>153</v>
      </c>
      <c r="F12" s="38"/>
      <c r="G12" s="88"/>
      <c r="H12" s="88"/>
      <c r="I12" s="134">
        <f t="shared" si="0"/>
        <v>0</v>
      </c>
      <c r="J12" s="57"/>
      <c r="K12" s="135">
        <f t="shared" si="1"/>
        <v>153</v>
      </c>
      <c r="L12" s="134">
        <f t="shared" si="2"/>
        <v>1</v>
      </c>
    </row>
    <row r="13" spans="1:12" x14ac:dyDescent="0.2">
      <c r="A13" s="70" t="s">
        <v>143</v>
      </c>
      <c r="B13" s="70" t="s">
        <v>164</v>
      </c>
      <c r="C13" s="70" t="s">
        <v>165</v>
      </c>
      <c r="D13" s="70">
        <v>1</v>
      </c>
      <c r="E13" s="33">
        <v>153</v>
      </c>
      <c r="F13" s="38"/>
      <c r="G13" s="88"/>
      <c r="H13" s="88"/>
      <c r="I13" s="134">
        <f t="shared" si="0"/>
        <v>0</v>
      </c>
      <c r="J13" s="57"/>
      <c r="K13" s="135">
        <f t="shared" si="1"/>
        <v>153</v>
      </c>
      <c r="L13" s="134">
        <f t="shared" si="2"/>
        <v>1</v>
      </c>
    </row>
    <row r="14" spans="1:12" x14ac:dyDescent="0.2">
      <c r="A14" s="70" t="s">
        <v>143</v>
      </c>
      <c r="B14" s="70" t="s">
        <v>166</v>
      </c>
      <c r="C14" s="70" t="s">
        <v>167</v>
      </c>
      <c r="D14" s="70">
        <v>1</v>
      </c>
      <c r="E14" s="33">
        <v>153</v>
      </c>
      <c r="F14" s="38"/>
      <c r="G14" s="88"/>
      <c r="H14" s="88"/>
      <c r="I14" s="134">
        <f>H14/E14</f>
        <v>0</v>
      </c>
      <c r="J14" s="57"/>
      <c r="K14" s="135">
        <f>E14-H14</f>
        <v>153</v>
      </c>
      <c r="L14" s="134">
        <f>K14/E14</f>
        <v>1</v>
      </c>
    </row>
    <row r="15" spans="1:12" x14ac:dyDescent="0.2">
      <c r="A15" s="70" t="s">
        <v>143</v>
      </c>
      <c r="B15" s="70" t="s">
        <v>168</v>
      </c>
      <c r="C15" s="70" t="s">
        <v>169</v>
      </c>
      <c r="D15" s="70">
        <v>2</v>
      </c>
      <c r="E15" s="33">
        <v>153</v>
      </c>
      <c r="F15" s="38"/>
      <c r="G15" s="88"/>
      <c r="H15" s="88"/>
      <c r="I15" s="134">
        <f>H15/E15</f>
        <v>0</v>
      </c>
      <c r="J15" s="57"/>
      <c r="K15" s="135">
        <f>E15-H15</f>
        <v>153</v>
      </c>
      <c r="L15" s="134">
        <f>K15/E15</f>
        <v>1</v>
      </c>
    </row>
    <row r="16" spans="1:12" x14ac:dyDescent="0.2">
      <c r="A16" s="70" t="s">
        <v>143</v>
      </c>
      <c r="B16" s="70" t="s">
        <v>170</v>
      </c>
      <c r="C16" s="70" t="s">
        <v>171</v>
      </c>
      <c r="D16" s="70">
        <v>2</v>
      </c>
      <c r="E16" s="33">
        <v>153</v>
      </c>
      <c r="F16" s="38"/>
      <c r="G16" s="88"/>
      <c r="H16" s="88"/>
      <c r="I16" s="134">
        <f>H16/E16</f>
        <v>0</v>
      </c>
      <c r="J16" s="57"/>
      <c r="K16" s="135">
        <f>E16-H16</f>
        <v>153</v>
      </c>
      <c r="L16" s="134">
        <f>K16/E16</f>
        <v>1</v>
      </c>
    </row>
    <row r="17" spans="1:12" x14ac:dyDescent="0.2">
      <c r="A17" s="70" t="s">
        <v>143</v>
      </c>
      <c r="B17" s="70" t="s">
        <v>172</v>
      </c>
      <c r="C17" s="70" t="s">
        <v>173</v>
      </c>
      <c r="D17" s="70">
        <v>3</v>
      </c>
      <c r="E17" s="33">
        <v>153</v>
      </c>
      <c r="F17" s="38"/>
      <c r="G17" s="88"/>
      <c r="H17" s="88"/>
      <c r="I17" s="134">
        <f t="shared" si="0"/>
        <v>0</v>
      </c>
      <c r="J17" s="57"/>
      <c r="K17" s="135">
        <f t="shared" si="1"/>
        <v>153</v>
      </c>
      <c r="L17" s="134">
        <f t="shared" si="2"/>
        <v>1</v>
      </c>
    </row>
    <row r="18" spans="1:12" x14ac:dyDescent="0.2">
      <c r="A18" s="70" t="s">
        <v>143</v>
      </c>
      <c r="B18" s="70" t="s">
        <v>174</v>
      </c>
      <c r="C18" s="70" t="s">
        <v>175</v>
      </c>
      <c r="D18" s="70">
        <v>2</v>
      </c>
      <c r="E18" s="33">
        <v>153</v>
      </c>
      <c r="F18" s="38"/>
      <c r="G18" s="88"/>
      <c r="H18" s="88"/>
      <c r="I18" s="134">
        <f t="shared" si="0"/>
        <v>0</v>
      </c>
      <c r="J18" s="57"/>
      <c r="K18" s="135">
        <f t="shared" si="1"/>
        <v>153</v>
      </c>
      <c r="L18" s="134">
        <f t="shared" si="2"/>
        <v>1</v>
      </c>
    </row>
    <row r="19" spans="1:12" x14ac:dyDescent="0.2">
      <c r="A19" s="70" t="s">
        <v>143</v>
      </c>
      <c r="B19" s="70" t="s">
        <v>176</v>
      </c>
      <c r="C19" s="70" t="s">
        <v>177</v>
      </c>
      <c r="D19" s="70">
        <v>2</v>
      </c>
      <c r="E19" s="33">
        <v>153</v>
      </c>
      <c r="F19" s="38"/>
      <c r="G19" s="88"/>
      <c r="H19" s="88"/>
      <c r="I19" s="134">
        <f t="shared" si="0"/>
        <v>0</v>
      </c>
      <c r="J19" s="57"/>
      <c r="K19" s="135">
        <f t="shared" si="1"/>
        <v>153</v>
      </c>
      <c r="L19" s="134">
        <f t="shared" si="2"/>
        <v>1</v>
      </c>
    </row>
    <row r="20" spans="1:12" x14ac:dyDescent="0.2">
      <c r="A20" s="70" t="s">
        <v>143</v>
      </c>
      <c r="B20" s="70" t="s">
        <v>178</v>
      </c>
      <c r="C20" s="70" t="s">
        <v>179</v>
      </c>
      <c r="D20" s="70">
        <v>2</v>
      </c>
      <c r="E20" s="33">
        <v>153</v>
      </c>
      <c r="F20" s="38"/>
      <c r="G20" s="88" t="s">
        <v>29</v>
      </c>
      <c r="H20" s="88">
        <v>1</v>
      </c>
      <c r="I20" s="134">
        <f t="shared" si="0"/>
        <v>6.5359477124183009E-3</v>
      </c>
      <c r="J20" s="57"/>
      <c r="K20" s="135">
        <f t="shared" si="1"/>
        <v>152</v>
      </c>
      <c r="L20" s="134">
        <f t="shared" si="2"/>
        <v>0.99346405228758172</v>
      </c>
    </row>
    <row r="21" spans="1:12" x14ac:dyDescent="0.2">
      <c r="A21" s="70" t="s">
        <v>143</v>
      </c>
      <c r="B21" s="70" t="s">
        <v>180</v>
      </c>
      <c r="C21" s="70" t="s">
        <v>181</v>
      </c>
      <c r="D21" s="70">
        <v>1</v>
      </c>
      <c r="E21" s="33">
        <v>153</v>
      </c>
      <c r="F21" s="38"/>
      <c r="G21" s="88"/>
      <c r="H21" s="88"/>
      <c r="I21" s="134">
        <f t="shared" si="0"/>
        <v>0</v>
      </c>
      <c r="J21" s="57"/>
      <c r="K21" s="135">
        <f t="shared" si="1"/>
        <v>153</v>
      </c>
      <c r="L21" s="134">
        <f t="shared" si="2"/>
        <v>1</v>
      </c>
    </row>
    <row r="22" spans="1:12" x14ac:dyDescent="0.2">
      <c r="A22" s="70" t="s">
        <v>143</v>
      </c>
      <c r="B22" s="70" t="s">
        <v>182</v>
      </c>
      <c r="C22" s="70" t="s">
        <v>183</v>
      </c>
      <c r="D22" s="70">
        <v>2</v>
      </c>
      <c r="E22" s="33">
        <v>153</v>
      </c>
      <c r="F22" s="38"/>
      <c r="G22" s="88"/>
      <c r="H22" s="88"/>
      <c r="I22" s="134">
        <f t="shared" si="0"/>
        <v>0</v>
      </c>
      <c r="J22" s="57"/>
      <c r="K22" s="135">
        <f t="shared" si="1"/>
        <v>153</v>
      </c>
      <c r="L22" s="134">
        <f t="shared" si="2"/>
        <v>1</v>
      </c>
    </row>
    <row r="23" spans="1:12" x14ac:dyDescent="0.2">
      <c r="A23" s="71" t="s">
        <v>143</v>
      </c>
      <c r="B23" s="71" t="s">
        <v>184</v>
      </c>
      <c r="C23" s="71" t="s">
        <v>185</v>
      </c>
      <c r="D23" s="71">
        <v>2</v>
      </c>
      <c r="E23" s="36">
        <v>153</v>
      </c>
      <c r="F23" s="136"/>
      <c r="G23" s="66"/>
      <c r="H23" s="66"/>
      <c r="I23" s="137">
        <f t="shared" si="0"/>
        <v>0</v>
      </c>
      <c r="J23" s="66"/>
      <c r="K23" s="138">
        <f t="shared" si="1"/>
        <v>153</v>
      </c>
      <c r="L23" s="137">
        <f t="shared" si="2"/>
        <v>1</v>
      </c>
    </row>
    <row r="24" spans="1:12" x14ac:dyDescent="0.2">
      <c r="A24" s="33"/>
      <c r="B24" s="34">
        <f>COUNTA(B3:B23)</f>
        <v>21</v>
      </c>
      <c r="C24" s="33"/>
      <c r="E24" s="39">
        <f>SUM(E3:E23)</f>
        <v>3213</v>
      </c>
      <c r="F24" s="44"/>
      <c r="G24" s="34">
        <f>COUNTA(G3:G23)</f>
        <v>2</v>
      </c>
      <c r="H24" s="39">
        <f>SUM(H3:H23)</f>
        <v>9</v>
      </c>
      <c r="I24" s="45">
        <f>H24/E24</f>
        <v>2.8011204481792717E-3</v>
      </c>
      <c r="J24" s="46"/>
      <c r="K24" s="39">
        <f>SUM(K3:K23)</f>
        <v>3204</v>
      </c>
      <c r="L24" s="45">
        <f>K24/E24</f>
        <v>0.99719887955182074</v>
      </c>
    </row>
    <row r="25" spans="1:12" ht="12.75" customHeight="1" x14ac:dyDescent="0.2">
      <c r="A25" s="33"/>
      <c r="B25" s="34"/>
      <c r="C25" s="33"/>
      <c r="E25" s="39"/>
      <c r="F25" s="44"/>
      <c r="G25" s="34"/>
      <c r="H25" s="39"/>
      <c r="I25" s="45"/>
      <c r="J25" s="46"/>
      <c r="K25" s="39"/>
      <c r="L25" s="45"/>
    </row>
    <row r="26" spans="1:12" x14ac:dyDescent="0.2">
      <c r="A26" s="33" t="s">
        <v>188</v>
      </c>
      <c r="B26" s="33" t="s">
        <v>189</v>
      </c>
      <c r="C26" s="33" t="s">
        <v>190</v>
      </c>
      <c r="D26" s="70">
        <v>2</v>
      </c>
      <c r="E26" s="33">
        <v>153</v>
      </c>
      <c r="F26" s="139"/>
      <c r="G26" s="57"/>
      <c r="H26" s="88"/>
      <c r="I26" s="134">
        <f>H26/E26</f>
        <v>0</v>
      </c>
      <c r="J26" s="57"/>
      <c r="K26" s="135">
        <f>E26-H26</f>
        <v>153</v>
      </c>
      <c r="L26" s="134">
        <f>K26/E26</f>
        <v>1</v>
      </c>
    </row>
    <row r="27" spans="1:12" x14ac:dyDescent="0.2">
      <c r="A27" s="33" t="s">
        <v>188</v>
      </c>
      <c r="B27" s="33" t="s">
        <v>191</v>
      </c>
      <c r="C27" s="33" t="s">
        <v>192</v>
      </c>
      <c r="D27" s="70">
        <v>2</v>
      </c>
      <c r="E27" s="33">
        <v>153</v>
      </c>
      <c r="F27" s="139"/>
      <c r="G27" s="57"/>
      <c r="H27" s="88"/>
      <c r="I27" s="134">
        <f>H27/E27</f>
        <v>0</v>
      </c>
      <c r="J27" s="57"/>
      <c r="K27" s="135">
        <f>E27-H27</f>
        <v>153</v>
      </c>
      <c r="L27" s="134">
        <f>K27/E27</f>
        <v>1</v>
      </c>
    </row>
    <row r="28" spans="1:12" x14ac:dyDescent="0.2">
      <c r="A28" s="33" t="s">
        <v>188</v>
      </c>
      <c r="B28" s="33" t="s">
        <v>193</v>
      </c>
      <c r="C28" s="33" t="s">
        <v>194</v>
      </c>
      <c r="D28" s="70">
        <v>2</v>
      </c>
      <c r="E28" s="33">
        <v>153</v>
      </c>
      <c r="G28" s="57"/>
      <c r="H28" s="88"/>
      <c r="I28" s="134">
        <f>H28/E28</f>
        <v>0</v>
      </c>
      <c r="J28" s="57"/>
      <c r="K28" s="135">
        <f>E28-H28</f>
        <v>153</v>
      </c>
      <c r="L28" s="134">
        <f>K28/E28</f>
        <v>1</v>
      </c>
    </row>
    <row r="29" spans="1:12" x14ac:dyDescent="0.2">
      <c r="A29" s="36" t="s">
        <v>188</v>
      </c>
      <c r="B29" s="36" t="s">
        <v>195</v>
      </c>
      <c r="C29" s="36" t="s">
        <v>196</v>
      </c>
      <c r="D29" s="71">
        <v>2</v>
      </c>
      <c r="E29" s="36">
        <v>153</v>
      </c>
      <c r="F29" s="140"/>
      <c r="G29" s="66"/>
      <c r="H29" s="66"/>
      <c r="I29" s="137">
        <f>H29/E29</f>
        <v>0</v>
      </c>
      <c r="J29" s="66"/>
      <c r="K29" s="138">
        <f>E29-H29</f>
        <v>153</v>
      </c>
      <c r="L29" s="137">
        <f>K29/E29</f>
        <v>1</v>
      </c>
    </row>
    <row r="30" spans="1:12" x14ac:dyDescent="0.2">
      <c r="A30" s="30"/>
      <c r="B30" s="34">
        <f>COUNTA(B26:B29)</f>
        <v>4</v>
      </c>
      <c r="C30" s="29"/>
      <c r="D30" s="5"/>
      <c r="E30" s="39">
        <f>SUM(E26:E29)</f>
        <v>612</v>
      </c>
      <c r="F30" s="5"/>
      <c r="G30" s="34">
        <f>COUNTA(G26:G29)</f>
        <v>0</v>
      </c>
      <c r="H30" s="39">
        <f>SUM(H26:H29)</f>
        <v>0</v>
      </c>
      <c r="I30" s="45">
        <f t="shared" ref="I30" si="3">H30/E30</f>
        <v>0</v>
      </c>
      <c r="J30" s="46"/>
      <c r="K30" s="39">
        <f>SUM(K26:K29)</f>
        <v>612</v>
      </c>
      <c r="L30" s="45">
        <f t="shared" ref="L30" si="4">K30/E30</f>
        <v>1</v>
      </c>
    </row>
    <row r="31" spans="1:12" ht="12.75" customHeight="1" x14ac:dyDescent="0.2">
      <c r="A31" s="33"/>
      <c r="B31" s="34"/>
      <c r="C31" s="33"/>
      <c r="E31" s="39"/>
      <c r="F31" s="44"/>
      <c r="G31" s="34"/>
      <c r="H31" s="39"/>
      <c r="I31" s="45"/>
      <c r="J31" s="46"/>
      <c r="K31" s="39"/>
      <c r="L31" s="45"/>
    </row>
    <row r="32" spans="1:12" x14ac:dyDescent="0.2">
      <c r="A32" s="33"/>
      <c r="B32" s="34"/>
      <c r="C32" s="33"/>
      <c r="E32" s="39"/>
      <c r="F32" s="44"/>
      <c r="G32" s="34"/>
      <c r="H32" s="39"/>
      <c r="I32" s="45"/>
      <c r="J32" s="75"/>
      <c r="K32" s="54"/>
      <c r="L32" s="45"/>
    </row>
    <row r="33" spans="3:8" x14ac:dyDescent="0.2">
      <c r="C33" s="99" t="s">
        <v>211</v>
      </c>
      <c r="D33" s="114"/>
      <c r="G33" s="40"/>
      <c r="H33" s="40"/>
    </row>
    <row r="34" spans="3:8" x14ac:dyDescent="0.2">
      <c r="C34" s="99"/>
      <c r="D34" s="117" t="s">
        <v>100</v>
      </c>
      <c r="E34" s="98">
        <f>SUM(B24+B30)</f>
        <v>25</v>
      </c>
      <c r="G34" s="40"/>
      <c r="H34" s="40"/>
    </row>
    <row r="35" spans="3:8" x14ac:dyDescent="0.2">
      <c r="C35" s="99"/>
      <c r="D35" s="117" t="s">
        <v>136</v>
      </c>
      <c r="E35" s="97">
        <f>SUM(E24+E30)</f>
        <v>3825</v>
      </c>
      <c r="G35" s="40"/>
      <c r="H35" s="40"/>
    </row>
    <row r="36" spans="3:8" x14ac:dyDescent="0.2">
      <c r="C36" s="116"/>
      <c r="D36" s="117" t="s">
        <v>127</v>
      </c>
      <c r="E36" s="98">
        <f>SUM(G24+G30)</f>
        <v>2</v>
      </c>
      <c r="G36" s="40"/>
      <c r="H36" s="40"/>
    </row>
    <row r="37" spans="3:8" x14ac:dyDescent="0.2">
      <c r="C37" s="116"/>
      <c r="D37" s="117" t="s">
        <v>137</v>
      </c>
      <c r="E37" s="97">
        <f>SUM(H24+H30)</f>
        <v>9</v>
      </c>
      <c r="G37" s="40"/>
      <c r="H37" s="40"/>
    </row>
    <row r="38" spans="3:8" x14ac:dyDescent="0.2">
      <c r="C38" s="116"/>
      <c r="D38" s="117" t="s">
        <v>138</v>
      </c>
      <c r="E38" s="124">
        <f>E37/E35</f>
        <v>2.352941176470588E-3</v>
      </c>
      <c r="G38" s="40"/>
      <c r="H38" s="40"/>
    </row>
    <row r="39" spans="3:8" x14ac:dyDescent="0.2">
      <c r="D39" s="117" t="s">
        <v>139</v>
      </c>
      <c r="E39" s="97">
        <f>SUM(K24+K30)</f>
        <v>3816</v>
      </c>
      <c r="G39" s="40"/>
      <c r="H39" s="40"/>
    </row>
    <row r="40" spans="3:8" x14ac:dyDescent="0.2">
      <c r="D40" s="117" t="s">
        <v>140</v>
      </c>
      <c r="E40" s="124">
        <f>E39/E35</f>
        <v>0.99764705882352944</v>
      </c>
      <c r="G40" s="40"/>
      <c r="H40" s="40"/>
    </row>
    <row r="41" spans="3:8" x14ac:dyDescent="0.2">
      <c r="G41" s="40"/>
      <c r="H41" s="40"/>
    </row>
    <row r="42" spans="3:8" x14ac:dyDescent="0.2">
      <c r="G42" s="40"/>
      <c r="H42" s="40"/>
    </row>
    <row r="43" spans="3:8" x14ac:dyDescent="0.2">
      <c r="G43" s="40"/>
      <c r="H43" s="40"/>
    </row>
    <row r="44" spans="3:8" x14ac:dyDescent="0.2">
      <c r="G44" s="40"/>
      <c r="H44" s="40"/>
    </row>
    <row r="45" spans="3:8" x14ac:dyDescent="0.2">
      <c r="G45" s="40"/>
      <c r="H45" s="40"/>
    </row>
  </sheetData>
  <mergeCells count="3">
    <mergeCell ref="G1:I1"/>
    <mergeCell ref="K1:L1"/>
    <mergeCell ref="B1:C1"/>
  </mergeCells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2011 Swimming Season
Alabama Beach Days at Monitored Beaches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Summary</vt:lpstr>
      <vt:lpstr>Attributes</vt:lpstr>
      <vt:lpstr>Monitoring</vt:lpstr>
      <vt:lpstr>Pollution Sources</vt:lpstr>
      <vt:lpstr>2011 All Actions</vt:lpstr>
      <vt:lpstr>2011 Swim Season Actions</vt:lpstr>
      <vt:lpstr>Action Durations</vt:lpstr>
      <vt:lpstr>Beach Days</vt:lpstr>
      <vt:lpstr>'2011 Swim Season Actions'!Print_Area</vt:lpstr>
      <vt:lpstr>'Action Durations'!Print_Area</vt:lpstr>
      <vt:lpstr>Attributes!Print_Area</vt:lpstr>
      <vt:lpstr>'Beach Days'!Print_Area</vt:lpstr>
      <vt:lpstr>Monitoring!Print_Area</vt:lpstr>
      <vt:lpstr>'Pollution Sources'!Print_Area</vt:lpstr>
      <vt:lpstr>Summary!Print_Area</vt:lpstr>
      <vt:lpstr>'2011 Swim Season Actions'!Print_Titles</vt:lpstr>
      <vt:lpstr>'Action Durations'!Print_Titles</vt:lpstr>
      <vt:lpstr>Attributes!Print_Titles</vt:lpstr>
      <vt:lpstr>'Beach Days'!Print_Titles</vt:lpstr>
      <vt:lpstr>Monitoring!Print_Titles</vt:lpstr>
      <vt:lpstr>'Pollution Sources'!Print_Titles</vt:lpstr>
      <vt:lpstr>Summary!Print_Titles</vt:lpstr>
    </vt:vector>
  </TitlesOfParts>
  <Company>Tetra Tech,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Jonathan.Simpson</cp:lastModifiedBy>
  <cp:lastPrinted>2012-06-11T14:40:14Z</cp:lastPrinted>
  <dcterms:created xsi:type="dcterms:W3CDTF">2006-12-12T20:37:17Z</dcterms:created>
  <dcterms:modified xsi:type="dcterms:W3CDTF">2012-06-11T14:43:58Z</dcterms:modified>
</cp:coreProperties>
</file>