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25" yWindow="495" windowWidth="18855" windowHeight="5895"/>
  </bookViews>
  <sheets>
    <sheet name="Summary" sheetId="8" r:id="rId1"/>
    <sheet name="Attributes" sheetId="2" r:id="rId2"/>
    <sheet name="Monitoring" sheetId="10" r:id="rId3"/>
    <sheet name="Pollution Sources" sheetId="11" r:id="rId4"/>
    <sheet name="Beach Days" sheetId="7" r:id="rId5"/>
    <sheet name="Tier 1 Stats" sheetId="12" r:id="rId6"/>
  </sheets>
  <definedNames>
    <definedName name="_xlnm.Print_Area" localSheetId="1">Attributes!$A$1:$J$14</definedName>
    <definedName name="_xlnm.Print_Area" localSheetId="4">'Beach Days'!$A$1:$L$19</definedName>
    <definedName name="_xlnm.Print_Area" localSheetId="2">Monitoring!$A$1:$J$16</definedName>
    <definedName name="_xlnm.Print_Area" localSheetId="3">'Pollution Sources'!$A$1:$R$32</definedName>
    <definedName name="_xlnm.Print_Area" localSheetId="0">Summary!$A$1:$W$20</definedName>
    <definedName name="_xlnm.Print_Area" localSheetId="5">'Tier 1 Stats'!$A$1:$L$17</definedName>
    <definedName name="_xlnm.Print_Titles" localSheetId="1">Attributes!$1:$1</definedName>
    <definedName name="_xlnm.Print_Titles" localSheetId="4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  <definedName name="_xlnm.Print_Titles" localSheetId="5">'Tier 1 Stats'!$1:$1</definedName>
  </definedNames>
  <calcPr calcId="125725"/>
</workbook>
</file>

<file path=xl/calcChain.xml><?xml version="1.0" encoding="utf-8"?>
<calcChain xmlns="http://schemas.openxmlformats.org/spreadsheetml/2006/main">
  <c r="E16" i="12"/>
  <c r="E15"/>
  <c r="E14"/>
  <c r="E12"/>
  <c r="E11"/>
  <c r="E10"/>
  <c r="E6"/>
  <c r="E3"/>
  <c r="E18" i="7"/>
  <c r="E16"/>
  <c r="E15"/>
  <c r="E14"/>
  <c r="E13"/>
  <c r="K9"/>
  <c r="L9" s="1"/>
  <c r="I9"/>
  <c r="K6"/>
  <c r="L6" s="1"/>
  <c r="I6"/>
  <c r="K3"/>
  <c r="L3" s="1"/>
  <c r="I3"/>
  <c r="G31" i="11"/>
  <c r="G30"/>
  <c r="G29"/>
  <c r="G28"/>
  <c r="G27"/>
  <c r="G26"/>
  <c r="G25"/>
  <c r="G24"/>
  <c r="G23"/>
  <c r="G22"/>
  <c r="G21"/>
  <c r="G20"/>
  <c r="G19"/>
  <c r="G16"/>
  <c r="G15"/>
  <c r="G14"/>
  <c r="J9" i="10"/>
  <c r="J6"/>
  <c r="J3"/>
  <c r="D16"/>
  <c r="D14"/>
  <c r="D13"/>
  <c r="D14" i="2"/>
  <c r="D13"/>
  <c r="D16" i="7" l="1"/>
  <c r="G3" i="12" l="1"/>
  <c r="L5"/>
  <c r="L2"/>
  <c r="K6"/>
  <c r="J6"/>
  <c r="K3"/>
  <c r="J3"/>
  <c r="I6"/>
  <c r="I3"/>
  <c r="G6"/>
  <c r="D6"/>
  <c r="B6"/>
  <c r="G4" i="8" s="1"/>
  <c r="D3" i="12"/>
  <c r="B3"/>
  <c r="F5" i="8"/>
  <c r="F4"/>
  <c r="F3"/>
  <c r="F9" i="2"/>
  <c r="F6"/>
  <c r="F3"/>
  <c r="F9" i="10"/>
  <c r="D5" i="8" s="1"/>
  <c r="F6" i="10"/>
  <c r="D4" i="8" s="1"/>
  <c r="F3" i="10"/>
  <c r="E4" i="7"/>
  <c r="E7"/>
  <c r="U4" i="8" s="1"/>
  <c r="E10" i="7"/>
  <c r="E10" i="11"/>
  <c r="E7"/>
  <c r="E4"/>
  <c r="R4"/>
  <c r="R7"/>
  <c r="R10"/>
  <c r="Q4"/>
  <c r="Q7"/>
  <c r="Q10"/>
  <c r="D4"/>
  <c r="D7"/>
  <c r="D10"/>
  <c r="P4"/>
  <c r="P7"/>
  <c r="P10"/>
  <c r="O4"/>
  <c r="O7"/>
  <c r="O10"/>
  <c r="N4"/>
  <c r="N7"/>
  <c r="N10"/>
  <c r="M4"/>
  <c r="M7"/>
  <c r="M10"/>
  <c r="L4"/>
  <c r="L7"/>
  <c r="L10"/>
  <c r="K4"/>
  <c r="K7"/>
  <c r="K10"/>
  <c r="J4"/>
  <c r="J7"/>
  <c r="J10"/>
  <c r="I4"/>
  <c r="I7"/>
  <c r="I10"/>
  <c r="H4"/>
  <c r="H7"/>
  <c r="H10"/>
  <c r="G4"/>
  <c r="G7"/>
  <c r="G10"/>
  <c r="F4"/>
  <c r="F7"/>
  <c r="F10"/>
  <c r="B4"/>
  <c r="B7"/>
  <c r="B10"/>
  <c r="H4" i="7"/>
  <c r="B7"/>
  <c r="H7"/>
  <c r="V4" i="8" s="1"/>
  <c r="G7" i="7"/>
  <c r="H10"/>
  <c r="V5" i="8" s="1"/>
  <c r="D17" i="7"/>
  <c r="G4"/>
  <c r="G10"/>
  <c r="B4"/>
  <c r="B10"/>
  <c r="B9" i="10"/>
  <c r="B6"/>
  <c r="C4" i="8" s="1"/>
  <c r="V3"/>
  <c r="U3"/>
  <c r="B3" i="10"/>
  <c r="C3" i="8" s="1"/>
  <c r="I10" i="7"/>
  <c r="B3" i="2"/>
  <c r="B6"/>
  <c r="B9"/>
  <c r="I4" i="7"/>
  <c r="E13" i="12" l="1"/>
  <c r="H6" i="8" s="1"/>
  <c r="E17" i="12"/>
  <c r="F6"/>
  <c r="H4" i="8" s="1"/>
  <c r="F3" i="12"/>
  <c r="H3" i="8" s="1"/>
  <c r="S6"/>
  <c r="P6"/>
  <c r="D15" i="10"/>
  <c r="G3" i="8"/>
  <c r="G6" s="1"/>
  <c r="L3" i="12"/>
  <c r="L6"/>
  <c r="F6" i="8"/>
  <c r="U5"/>
  <c r="U6" s="1"/>
  <c r="W3"/>
  <c r="Q6"/>
  <c r="K4" i="7"/>
  <c r="K7"/>
  <c r="L7" s="1"/>
  <c r="I7"/>
  <c r="K4" i="8"/>
  <c r="O6"/>
  <c r="C5"/>
  <c r="E5" s="1"/>
  <c r="L4"/>
  <c r="E4"/>
  <c r="D3"/>
  <c r="E3" s="1"/>
  <c r="W4"/>
  <c r="L5"/>
  <c r="K5"/>
  <c r="V6"/>
  <c r="R6"/>
  <c r="K10" i="7"/>
  <c r="L10" s="1"/>
  <c r="N6" i="8"/>
  <c r="C6" l="1"/>
  <c r="W5"/>
  <c r="E17" i="7"/>
  <c r="L4"/>
  <c r="G32" i="11"/>
  <c r="W6" i="8"/>
  <c r="D6"/>
  <c r="J6"/>
  <c r="L3"/>
  <c r="K3"/>
  <c r="E19" i="7" l="1"/>
  <c r="E6" i="8"/>
  <c r="H24" i="11"/>
  <c r="H25"/>
  <c r="H19"/>
  <c r="H20"/>
  <c r="H21"/>
  <c r="H31"/>
  <c r="H28"/>
  <c r="H29"/>
  <c r="H23"/>
  <c r="H26"/>
  <c r="H27"/>
  <c r="H30"/>
  <c r="H22"/>
  <c r="L6" i="8"/>
  <c r="K6"/>
  <c r="H32" i="11" l="1"/>
</calcChain>
</file>

<file path=xl/sharedStrings.xml><?xml version="1.0" encoding="utf-8"?>
<sst xmlns="http://schemas.openxmlformats.org/spreadsheetml/2006/main" count="241" uniqueCount="150">
  <si>
    <t>No. of monitored beaches with actions</t>
  </si>
  <si>
    <t>No. of monitored beaches without actions</t>
  </si>
  <si>
    <t>Percent of monitored beaches affected by a beach action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</si>
  <si>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</si>
  <si>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</si>
  <si>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</si>
  <si>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</si>
  <si>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</si>
  <si>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</si>
  <si>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</si>
  <si>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</si>
  <si>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 xml:space="preserve">COUNTY </t>
  </si>
  <si>
    <t xml:space="preserve">BEACH ID </t>
  </si>
  <si>
    <t xml:space="preserve">BEACH NAME 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</si>
  <si>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</si>
  <si>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</si>
  <si>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</si>
  <si>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</si>
  <si>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</si>
  <si>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</si>
  <si>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CSO</t>
  </si>
  <si>
    <t>SSO</t>
  </si>
  <si>
    <t>CAFO</t>
  </si>
  <si>
    <t>POTW</t>
  </si>
  <si>
    <t>Monitored Beaches</t>
  </si>
  <si>
    <t>No. of beach days</t>
  </si>
  <si>
    <t>Under a Beach Action</t>
  </si>
  <si>
    <t>Yes</t>
  </si>
  <si>
    <t>Public/Public</t>
  </si>
  <si>
    <t>Not Under an Action</t>
  </si>
  <si>
    <t>BEACH Act Beaches</t>
  </si>
  <si>
    <t>DAYS</t>
  </si>
  <si>
    <t>MONITORED BEACHES</t>
  </si>
  <si>
    <t>Beach action in 2010?</t>
  </si>
  <si>
    <t>Actions During Swim Season</t>
  </si>
  <si>
    <t>---</t>
  </si>
  <si>
    <t>No. of BEACH Act beaches</t>
  </si>
  <si>
    <t>No. of Tier 1 beaches</t>
  </si>
  <si>
    <t>Swim Season Beach Days</t>
  </si>
  <si>
    <t>Actions Sorted by Duration</t>
  </si>
  <si>
    <t>Total no. of beach actions</t>
  </si>
  <si>
    <t>Total length of monitored beaches (M)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</si>
  <si>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</si>
  <si>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</si>
  <si>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</si>
  <si>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</si>
  <si>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</si>
  <si>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</si>
  <si>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</si>
  <si>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</si>
  <si>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</si>
  <si>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</si>
  <si>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Percent of Tier 1 beaches monitored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</si>
  <si>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</si>
  <si>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</si>
  <si>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</si>
  <si>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</si>
  <si>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</si>
  <si>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</si>
  <si>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</si>
  <si>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</si>
  <si>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</si>
  <si>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</si>
  <si>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</si>
  <si>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 xml:space="preserve">Beach Tier Rank </t>
  </si>
  <si>
    <t>Swim season monitor frequency</t>
  </si>
  <si>
    <t>Swim season monitor frequency units</t>
  </si>
  <si>
    <t>Is beach monitored?</t>
  </si>
  <si>
    <t>POLLUTION SOURCES SUMMARY</t>
  </si>
  <si>
    <t>TIER 1 BEACH SUMMARY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</si>
  <si>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</si>
  <si>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</si>
  <si>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</si>
  <si>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</si>
  <si>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</si>
  <si>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</si>
  <si>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</si>
  <si>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</si>
  <si>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</si>
  <si>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</si>
  <si>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</si>
  <si>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</si>
  <si>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</si>
  <si>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</si>
  <si>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</si>
  <si>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</si>
  <si>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</si>
  <si>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</si>
  <si>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</si>
  <si>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</si>
  <si>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</si>
  <si>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</si>
  <si>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</si>
  <si>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</si>
  <si>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</si>
  <si>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>Totals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</si>
  <si>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</si>
  <si>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</si>
  <si>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</si>
  <si>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</si>
  <si>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</si>
  <si>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</si>
  <si>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</si>
  <si>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</si>
  <si>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</si>
  <si>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</si>
  <si>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</si>
  <si>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</si>
  <si>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</si>
  <si>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</si>
  <si>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</si>
  <si>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</si>
  <si>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</si>
  <si>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</si>
  <si>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</si>
  <si>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</si>
  <si>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</si>
  <si>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</si>
  <si>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</si>
  <si>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No. of monitored beaches with actions during swim season:</t>
  </si>
  <si>
    <t>2010 BEACH DAYS SUMMARY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</si>
  <si>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</si>
  <si>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</si>
  <si>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</si>
  <si>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</si>
  <si>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</si>
  <si>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No. of Tier 1 beaches:</t>
  </si>
  <si>
    <t>Total length of Tier 1 beaches:</t>
  </si>
  <si>
    <t>Percent of Tier 1 beaches monitored:</t>
  </si>
  <si>
    <t>Percent of BEACH Act beaches monitored:</t>
  </si>
  <si>
    <t>No.  of Tier 1 beaches monitored:</t>
  </si>
  <si>
    <t>No. of Tier 1 beach days:</t>
  </si>
  <si>
    <t>No. of Tier 1 beaches with actions:</t>
  </si>
  <si>
    <t>No. of days under a Tier 1 beach action:</t>
  </si>
  <si>
    <t>Percent of Tier 1 beach days under an action:</t>
  </si>
  <si>
    <t>POSSIBLE POLLUTION SOURCES</t>
  </si>
  <si>
    <t>NAKNEK</t>
  </si>
  <si>
    <t>AK644382</t>
  </si>
  <si>
    <t>King Salmon Beach</t>
  </si>
  <si>
    <t>DILLINGHAM</t>
  </si>
  <si>
    <t>AK482134</t>
  </si>
  <si>
    <t>Kanakanak Beach</t>
  </si>
  <si>
    <t>JUNEAU</t>
  </si>
  <si>
    <t>AK577033</t>
  </si>
  <si>
    <t>Sandy Beach 5</t>
  </si>
  <si>
    <t>Beach length (MI)</t>
  </si>
  <si>
    <t>Miles</t>
  </si>
  <si>
    <t>PER_YEAR</t>
  </si>
  <si>
    <t>Monitored Beach Length (MI)</t>
  </si>
  <si>
    <t>Beach Length (MI)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</si>
</sst>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18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7"/>
      <color theme="1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2" fillId="0" borderId="0" xfId="0" applyFont="1"/>
    <xf numFmtId="0" fontId="13" fillId="0" borderId="3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Alignment="1">
      <alignment horizontal="center"/>
    </xf>
    <xf numFmtId="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/>
    </xf>
    <xf numFmtId="1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/>
    <xf numFmtId="0" fontId="15" fillId="0" borderId="0" xfId="0" applyFont="1"/>
    <xf numFmtId="0" fontId="15" fillId="0" borderId="0" xfId="0" applyFont="1" applyBorder="1"/>
    <xf numFmtId="0" fontId="14" fillId="0" borderId="0" xfId="0" applyFont="1" applyFill="1" applyBorder="1" applyAlignment="1">
      <alignment horizontal="right" vertical="center"/>
    </xf>
    <xf numFmtId="0" fontId="14" fillId="0" borderId="0" xfId="0" quotePrefix="1" applyFont="1" applyFill="1" applyBorder="1" applyAlignment="1">
      <alignment horizontal="right"/>
    </xf>
    <xf numFmtId="0" fontId="15" fillId="0" borderId="4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/>
    </xf>
    <xf numFmtId="164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/>
    </xf>
    <xf numFmtId="164" fontId="14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quotePrefix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right" wrapText="1"/>
    </xf>
    <xf numFmtId="0" fontId="1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/>
    </xf>
    <xf numFmtId="165" fontId="5" fillId="0" borderId="0" xfId="0" applyNumberFormat="1" applyFont="1" applyBorder="1"/>
    <xf numFmtId="165" fontId="14" fillId="0" borderId="0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 wrapText="1"/>
    </xf>
    <xf numFmtId="165" fontId="4" fillId="0" borderId="0" xfId="0" applyNumberFormat="1" applyFont="1" applyFill="1" applyAlignment="1">
      <alignment horizontal="center"/>
    </xf>
    <xf numFmtId="9" fontId="5" fillId="0" borderId="0" xfId="0" quotePrefix="1" applyNumberFormat="1" applyFont="1" applyFill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9" fontId="5" fillId="0" borderId="1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0"/>
  <sheetViews>
    <sheetView tabSelected="1" workbookViewId="0"/>
  </sheetViews>
  <sheetFormatPr defaultRowHeight="12.75"/>
  <cols>
    <col min="1" max="1" width="11.5703125" style="4" customWidth="1"/>
    <col min="2" max="2" width="0.5703125" style="4" customWidth="1"/>
    <col min="3" max="8" width="8.28515625" style="4" customWidth="1"/>
    <col min="9" max="9" width="0.5703125" style="4" customWidth="1"/>
    <col min="10" max="12" width="8.28515625" style="4" customWidth="1"/>
    <col min="13" max="13" width="0.5703125" style="4" customWidth="1"/>
    <col min="14" max="19" width="8.28515625" style="4" customWidth="1"/>
    <col min="20" max="20" width="0.5703125" style="4" customWidth="1"/>
    <col min="21" max="16384" width="9.140625" style="4"/>
  </cols>
  <sheetData>
    <row r="1" spans="1:23">
      <c r="A1" s="7"/>
      <c r="B1" s="7"/>
      <c r="C1" s="131" t="s">
        <v>30</v>
      </c>
      <c r="D1" s="133"/>
      <c r="E1" s="133"/>
      <c r="F1" s="132"/>
      <c r="G1" s="132"/>
      <c r="H1" s="49"/>
      <c r="I1" s="59"/>
      <c r="J1" s="131" t="s">
        <v>34</v>
      </c>
      <c r="K1" s="131"/>
      <c r="L1" s="131"/>
      <c r="M1" s="49"/>
      <c r="N1" s="131" t="s">
        <v>39</v>
      </c>
      <c r="O1" s="132"/>
      <c r="P1" s="132"/>
      <c r="Q1" s="132"/>
      <c r="R1" s="132"/>
      <c r="S1" s="132"/>
      <c r="T1" s="49"/>
      <c r="U1" s="131" t="s">
        <v>38</v>
      </c>
      <c r="V1" s="132"/>
      <c r="W1" s="132"/>
    </row>
    <row r="2" spans="1:23" ht="88.5" customHeight="1">
      <c r="A2" s="3" t="s">
        <v>14</v>
      </c>
      <c r="B2" s="3"/>
      <c r="C2" s="2" t="s">
        <v>36</v>
      </c>
      <c r="D2" s="2" t="s">
        <v>42</v>
      </c>
      <c r="E2" s="2" t="s">
        <v>43</v>
      </c>
      <c r="F2" s="2" t="s">
        <v>41</v>
      </c>
      <c r="G2" s="2" t="s">
        <v>37</v>
      </c>
      <c r="H2" s="2" t="s">
        <v>52</v>
      </c>
      <c r="I2" s="2"/>
      <c r="J2" s="2" t="s">
        <v>0</v>
      </c>
      <c r="K2" s="2" t="s">
        <v>1</v>
      </c>
      <c r="L2" s="2" t="s">
        <v>2</v>
      </c>
      <c r="M2" s="2"/>
      <c r="N2" s="10" t="s">
        <v>40</v>
      </c>
      <c r="O2" s="2" t="s">
        <v>3</v>
      </c>
      <c r="P2" s="2" t="s">
        <v>4</v>
      </c>
      <c r="Q2" s="2" t="s">
        <v>5</v>
      </c>
      <c r="R2" s="2" t="s">
        <v>6</v>
      </c>
      <c r="S2" s="2" t="s">
        <v>7</v>
      </c>
      <c r="T2" s="2"/>
      <c r="U2" s="10" t="s">
        <v>8</v>
      </c>
      <c r="V2" s="11" t="s">
        <v>9</v>
      </c>
      <c r="W2" s="2" t="s">
        <v>17</v>
      </c>
    </row>
    <row r="3" spans="1:23">
      <c r="A3" s="21" t="s">
        <v>136</v>
      </c>
      <c r="B3" s="12"/>
      <c r="C3" s="24">
        <f>Monitoring!$B$3</f>
        <v>1</v>
      </c>
      <c r="D3" s="21">
        <f>Monitoring!$F$3</f>
        <v>1</v>
      </c>
      <c r="E3" s="39">
        <f>D3/C3</f>
        <v>1</v>
      </c>
      <c r="F3" s="126">
        <f>Monitoring!$J$3</f>
        <v>14</v>
      </c>
      <c r="G3" s="9">
        <f>'Tier 1 Stats'!B3</f>
        <v>1</v>
      </c>
      <c r="H3" s="67">
        <f>'Tier 1 Stats'!F3</f>
        <v>1</v>
      </c>
      <c r="I3" s="9"/>
      <c r="J3" s="38">
        <v>0</v>
      </c>
      <c r="K3" s="38">
        <f>D3-J3</f>
        <v>1</v>
      </c>
      <c r="L3" s="39">
        <f>J3/D3</f>
        <v>0</v>
      </c>
      <c r="M3" s="9"/>
      <c r="N3" s="49">
        <v>0</v>
      </c>
      <c r="O3" s="128" t="s">
        <v>35</v>
      </c>
      <c r="P3" s="128" t="s">
        <v>35</v>
      </c>
      <c r="Q3" s="128" t="s">
        <v>35</v>
      </c>
      <c r="R3" s="128" t="s">
        <v>35</v>
      </c>
      <c r="S3" s="128" t="s">
        <v>35</v>
      </c>
      <c r="T3" s="9"/>
      <c r="U3" s="40">
        <f>'Beach Days'!$E$4</f>
        <v>90</v>
      </c>
      <c r="V3" s="40">
        <f>'Beach Days'!$H$4</f>
        <v>0</v>
      </c>
      <c r="W3" s="29">
        <f>V3/U3</f>
        <v>0</v>
      </c>
    </row>
    <row r="4" spans="1:23">
      <c r="A4" s="21" t="s">
        <v>139</v>
      </c>
      <c r="B4" s="12"/>
      <c r="C4" s="45">
        <f>Monitoring!$B$6</f>
        <v>1</v>
      </c>
      <c r="D4" s="21">
        <f>Monitoring!$F$6</f>
        <v>1</v>
      </c>
      <c r="E4" s="39">
        <f>D4/C4</f>
        <v>1</v>
      </c>
      <c r="F4" s="126">
        <f>Monitoring!$J$6</f>
        <v>1</v>
      </c>
      <c r="G4" s="9">
        <f>'Tier 1 Stats'!B6</f>
        <v>1</v>
      </c>
      <c r="H4" s="67">
        <f>'Tier 1 Stats'!F6</f>
        <v>1</v>
      </c>
      <c r="I4" s="9"/>
      <c r="J4" s="38">
        <v>0</v>
      </c>
      <c r="K4" s="38">
        <f>D4-J4</f>
        <v>1</v>
      </c>
      <c r="L4" s="39">
        <f>J4/D4</f>
        <v>0</v>
      </c>
      <c r="M4" s="9"/>
      <c r="N4" s="49">
        <v>0</v>
      </c>
      <c r="O4" s="128" t="s">
        <v>35</v>
      </c>
      <c r="P4" s="128" t="s">
        <v>35</v>
      </c>
      <c r="Q4" s="128" t="s">
        <v>35</v>
      </c>
      <c r="R4" s="128" t="s">
        <v>35</v>
      </c>
      <c r="S4" s="128" t="s">
        <v>35</v>
      </c>
      <c r="T4" s="9"/>
      <c r="U4" s="40">
        <f>'Beach Days'!$E$7</f>
        <v>90</v>
      </c>
      <c r="V4" s="40">
        <f>'Beach Days'!$H$7</f>
        <v>0</v>
      </c>
      <c r="W4" s="29">
        <f>V4/U4</f>
        <v>0</v>
      </c>
    </row>
    <row r="5" spans="1:23">
      <c r="A5" s="22" t="s">
        <v>142</v>
      </c>
      <c r="B5" s="106"/>
      <c r="C5" s="26">
        <f>Monitoring!$B$9</f>
        <v>1</v>
      </c>
      <c r="D5" s="22">
        <f>Monitoring!$F$9</f>
        <v>1</v>
      </c>
      <c r="E5" s="31">
        <f>D5/C5</f>
        <v>1</v>
      </c>
      <c r="F5" s="129">
        <f>Monitoring!$J$9</f>
        <v>0.2</v>
      </c>
      <c r="G5" s="52">
        <v>0</v>
      </c>
      <c r="H5" s="130" t="s">
        <v>35</v>
      </c>
      <c r="I5" s="52"/>
      <c r="J5" s="53">
        <v>0</v>
      </c>
      <c r="K5" s="53">
        <f>D5-J5</f>
        <v>1</v>
      </c>
      <c r="L5" s="31">
        <f>J5/D5</f>
        <v>0</v>
      </c>
      <c r="M5" s="52"/>
      <c r="N5" s="54">
        <v>0</v>
      </c>
      <c r="O5" s="130" t="s">
        <v>35</v>
      </c>
      <c r="P5" s="130" t="s">
        <v>35</v>
      </c>
      <c r="Q5" s="130" t="s">
        <v>35</v>
      </c>
      <c r="R5" s="130" t="s">
        <v>35</v>
      </c>
      <c r="S5" s="130" t="s">
        <v>35</v>
      </c>
      <c r="T5" s="52"/>
      <c r="U5" s="32">
        <f>'Beach Days'!$E$10</f>
        <v>90</v>
      </c>
      <c r="V5" s="32">
        <f>'Beach Days'!$H$10</f>
        <v>0</v>
      </c>
      <c r="W5" s="31">
        <f>V5/U5</f>
        <v>0</v>
      </c>
    </row>
    <row r="6" spans="1:23">
      <c r="C6" s="8">
        <f>SUM(C3:C5)</f>
        <v>3</v>
      </c>
      <c r="D6" s="8">
        <f>SUM(D3:D5)</f>
        <v>3</v>
      </c>
      <c r="E6" s="14">
        <f>D6/C6</f>
        <v>1</v>
      </c>
      <c r="F6" s="127">
        <f>SUM(F3:F5)</f>
        <v>15.2</v>
      </c>
      <c r="G6" s="6">
        <f>SUM(G3:G5)</f>
        <v>2</v>
      </c>
      <c r="H6" s="103">
        <f>'Tier 1 Stats'!E13</f>
        <v>1</v>
      </c>
      <c r="I6" s="8"/>
      <c r="J6" s="8">
        <f>SUM(J3:J5)</f>
        <v>0</v>
      </c>
      <c r="K6" s="13">
        <f>D6-J6</f>
        <v>3</v>
      </c>
      <c r="L6" s="14">
        <f>J6/D6</f>
        <v>0</v>
      </c>
      <c r="M6" s="8"/>
      <c r="N6" s="8">
        <f t="shared" ref="N6:S6" si="0">SUM(N3:N5)</f>
        <v>0</v>
      </c>
      <c r="O6" s="8">
        <f t="shared" si="0"/>
        <v>0</v>
      </c>
      <c r="P6" s="8">
        <f t="shared" si="0"/>
        <v>0</v>
      </c>
      <c r="Q6" s="8">
        <f t="shared" si="0"/>
        <v>0</v>
      </c>
      <c r="R6" s="8">
        <f t="shared" si="0"/>
        <v>0</v>
      </c>
      <c r="S6" s="8">
        <f t="shared" si="0"/>
        <v>0</v>
      </c>
      <c r="T6" s="8"/>
      <c r="U6" s="6">
        <f>SUM(U3:U5)</f>
        <v>270</v>
      </c>
      <c r="V6" s="6">
        <f>SUM(V3:V5)</f>
        <v>0</v>
      </c>
      <c r="W6" s="42">
        <f>V6/U6</f>
        <v>0</v>
      </c>
    </row>
    <row r="7" spans="1:23">
      <c r="C7" s="8"/>
      <c r="D7" s="8"/>
      <c r="E7" s="14"/>
      <c r="F7" s="6"/>
      <c r="G7" s="6"/>
      <c r="H7" s="68"/>
      <c r="I7" s="8"/>
      <c r="J7" s="8"/>
      <c r="K7" s="13"/>
      <c r="L7" s="14"/>
      <c r="M7" s="8"/>
      <c r="N7" s="8"/>
      <c r="O7" s="8"/>
      <c r="P7" s="8"/>
      <c r="Q7" s="8"/>
      <c r="R7" s="8"/>
      <c r="S7" s="8"/>
      <c r="T7" s="8"/>
      <c r="U7" s="6"/>
      <c r="V7" s="6"/>
      <c r="W7" s="42"/>
    </row>
    <row r="8" spans="1:23">
      <c r="V8" s="15"/>
    </row>
    <row r="9" spans="1:23">
      <c r="A9" s="65" t="s">
        <v>47</v>
      </c>
      <c r="V9" s="15"/>
    </row>
    <row r="10" spans="1:23">
      <c r="C10" s="69" t="s">
        <v>44</v>
      </c>
      <c r="D10" s="64" t="s">
        <v>56</v>
      </c>
    </row>
    <row r="11" spans="1:23">
      <c r="C11" s="69"/>
      <c r="D11" s="64" t="s">
        <v>57</v>
      </c>
    </row>
    <row r="12" spans="1:23">
      <c r="C12" s="69" t="s">
        <v>48</v>
      </c>
      <c r="D12" s="63" t="s">
        <v>55</v>
      </c>
    </row>
    <row r="13" spans="1:23">
      <c r="C13" s="69" t="s">
        <v>45</v>
      </c>
      <c r="D13" s="64" t="s">
        <v>58</v>
      </c>
    </row>
    <row r="14" spans="1:23">
      <c r="C14" s="69"/>
      <c r="D14" s="64" t="s">
        <v>59</v>
      </c>
    </row>
    <row r="15" spans="1:23">
      <c r="C15" s="69" t="s">
        <v>46</v>
      </c>
      <c r="D15" s="63" t="s">
        <v>60</v>
      </c>
    </row>
    <row r="16" spans="1:23">
      <c r="C16" s="69"/>
      <c r="D16" s="63" t="s">
        <v>61</v>
      </c>
    </row>
    <row r="17" spans="3:4">
      <c r="C17" s="69" t="s">
        <v>50</v>
      </c>
      <c r="D17" s="63" t="s">
        <v>62</v>
      </c>
    </row>
    <row r="18" spans="3:4">
      <c r="C18" s="70"/>
      <c r="D18" s="63" t="s">
        <v>63</v>
      </c>
    </row>
    <row r="19" spans="3:4">
      <c r="C19" s="69" t="s">
        <v>49</v>
      </c>
      <c r="D19" s="63" t="s">
        <v>53</v>
      </c>
    </row>
    <row r="20" spans="3:4">
      <c r="C20" s="69" t="s">
        <v>51</v>
      </c>
      <c r="D20" s="63" t="s">
        <v>54</v>
      </c>
    </row>
  </sheetData>
  <mergeCells count="4">
    <mergeCell ref="J1:L1"/>
    <mergeCell ref="N1:S1"/>
    <mergeCell ref="U1:W1"/>
    <mergeCell ref="C1:G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2010 Swimming Season
Alaska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4"/>
  <sheetViews>
    <sheetView zoomScaleNormal="100" workbookViewId="0">
      <selection activeCell="F2" sqref="F2:F6"/>
    </sheetView>
  </sheetViews>
  <sheetFormatPr defaultRowHeight="12.75"/>
  <cols>
    <col min="1" max="1" width="12.5703125" style="19" customWidth="1"/>
    <col min="2" max="2" width="7.7109375" style="19" customWidth="1"/>
    <col min="3" max="3" width="33" style="19" customWidth="1"/>
    <col min="4" max="4" width="12.5703125" style="19" customWidth="1"/>
    <col min="5" max="5" width="8.28515625" style="44" customWidth="1"/>
    <col min="6" max="6" width="9.140625" style="17"/>
    <col min="7" max="10" width="9.7109375" style="19" customWidth="1"/>
    <col min="12" max="16384" width="9.140625" style="17"/>
  </cols>
  <sheetData>
    <row r="1" spans="1:10" ht="33.75" customHeight="1">
      <c r="A1" s="18" t="s">
        <v>14</v>
      </c>
      <c r="B1" s="18" t="s">
        <v>15</v>
      </c>
      <c r="C1" s="18" t="s">
        <v>77</v>
      </c>
      <c r="D1" s="18" t="s">
        <v>78</v>
      </c>
      <c r="E1" s="2" t="s">
        <v>79</v>
      </c>
      <c r="F1" s="62" t="s">
        <v>145</v>
      </c>
      <c r="G1" s="18" t="s">
        <v>80</v>
      </c>
      <c r="H1" s="18" t="s">
        <v>81</v>
      </c>
      <c r="I1" s="18" t="s">
        <v>82</v>
      </c>
      <c r="J1" s="18" t="s">
        <v>83</v>
      </c>
    </row>
    <row r="2" spans="1:10" ht="12.75" customHeight="1">
      <c r="A2" s="107" t="s">
        <v>136</v>
      </c>
      <c r="B2" s="108" t="s">
        <v>137</v>
      </c>
      <c r="C2" s="108" t="s">
        <v>138</v>
      </c>
      <c r="D2" s="113" t="s">
        <v>28</v>
      </c>
      <c r="E2" s="113">
        <v>1</v>
      </c>
      <c r="F2" s="114">
        <v>14</v>
      </c>
      <c r="G2" s="113">
        <v>58.710157000000002</v>
      </c>
      <c r="H2" s="113">
        <v>-156.76348100000001</v>
      </c>
      <c r="I2" s="113">
        <v>58.703333999999998</v>
      </c>
      <c r="J2" s="113">
        <v>-156.74381600000001</v>
      </c>
    </row>
    <row r="3" spans="1:10" ht="12.75" customHeight="1">
      <c r="A3" s="24"/>
      <c r="B3" s="25">
        <f>COUNTA(B2:B2)</f>
        <v>1</v>
      </c>
      <c r="C3" s="24"/>
      <c r="D3" s="24"/>
      <c r="E3" s="61"/>
      <c r="F3" s="110">
        <f>SUM(F2:F2)</f>
        <v>14</v>
      </c>
      <c r="G3" s="24"/>
      <c r="H3" s="24"/>
      <c r="I3" s="24"/>
      <c r="J3" s="24"/>
    </row>
    <row r="4" spans="1:10" ht="12.75" customHeight="1">
      <c r="A4" s="24"/>
      <c r="B4" s="24"/>
      <c r="C4" s="24"/>
      <c r="D4" s="24"/>
      <c r="E4" s="45"/>
      <c r="F4" s="111"/>
      <c r="G4" s="24"/>
      <c r="H4" s="24"/>
      <c r="I4" s="24"/>
      <c r="J4" s="24"/>
    </row>
    <row r="5" spans="1:10" ht="12.75" customHeight="1">
      <c r="A5" s="109" t="s">
        <v>139</v>
      </c>
      <c r="B5" s="26" t="s">
        <v>140</v>
      </c>
      <c r="C5" s="26" t="s">
        <v>141</v>
      </c>
      <c r="D5" s="58" t="s">
        <v>28</v>
      </c>
      <c r="E5" s="58">
        <v>1</v>
      </c>
      <c r="F5" s="115">
        <v>1</v>
      </c>
      <c r="G5" s="58">
        <v>59.004218999999999</v>
      </c>
      <c r="H5" s="58">
        <v>-158.535099</v>
      </c>
      <c r="I5" s="58">
        <v>58.994701999999997</v>
      </c>
      <c r="J5" s="58">
        <v>-158.534291</v>
      </c>
    </row>
    <row r="6" spans="1:10" ht="12.75" customHeight="1">
      <c r="A6" s="24"/>
      <c r="B6" s="25">
        <f>COUNTA(B5:B5)</f>
        <v>1</v>
      </c>
      <c r="C6" s="24"/>
      <c r="D6" s="24"/>
      <c r="E6" s="61"/>
      <c r="F6" s="110">
        <f>SUM(F5:F5)</f>
        <v>1</v>
      </c>
      <c r="G6" s="24"/>
      <c r="H6" s="24"/>
      <c r="I6" s="24"/>
      <c r="J6" s="24"/>
    </row>
    <row r="7" spans="1:10" ht="12.75" customHeight="1">
      <c r="A7" s="24"/>
      <c r="B7" s="24"/>
      <c r="C7" s="24"/>
      <c r="D7" s="24"/>
      <c r="E7" s="45"/>
      <c r="F7" s="111"/>
      <c r="G7" s="24"/>
      <c r="H7" s="24"/>
      <c r="I7" s="24"/>
      <c r="J7" s="24"/>
    </row>
    <row r="8" spans="1:10" ht="12.75" customHeight="1">
      <c r="A8" s="109" t="s">
        <v>142</v>
      </c>
      <c r="B8" s="26" t="s">
        <v>143</v>
      </c>
      <c r="C8" s="26" t="s">
        <v>144</v>
      </c>
      <c r="D8" s="58" t="s">
        <v>28</v>
      </c>
      <c r="E8" s="58">
        <v>3</v>
      </c>
      <c r="F8" s="115">
        <v>0.2</v>
      </c>
      <c r="G8" s="58">
        <v>58.273533</v>
      </c>
      <c r="H8" s="58">
        <v>-134.37544700000001</v>
      </c>
      <c r="I8" s="58">
        <v>58.268025000000002</v>
      </c>
      <c r="J8" s="58">
        <v>-134.37544</v>
      </c>
    </row>
    <row r="9" spans="1:10" ht="12.75" customHeight="1">
      <c r="A9" s="24"/>
      <c r="B9" s="25">
        <f>COUNTA(B8:B8)</f>
        <v>1</v>
      </c>
      <c r="C9" s="24"/>
      <c r="D9" s="36"/>
      <c r="E9" s="61"/>
      <c r="F9" s="110">
        <f>SUM(F8:F8)</f>
        <v>0.2</v>
      </c>
      <c r="G9" s="36"/>
      <c r="H9" s="36"/>
      <c r="I9" s="36"/>
      <c r="J9" s="36"/>
    </row>
    <row r="10" spans="1:10" ht="12.75" customHeight="1">
      <c r="A10" s="24"/>
      <c r="B10" s="25"/>
      <c r="C10" s="24"/>
      <c r="D10" s="36"/>
      <c r="E10" s="46"/>
      <c r="G10" s="36"/>
      <c r="H10" s="36"/>
      <c r="I10" s="36"/>
      <c r="J10" s="36"/>
    </row>
    <row r="11" spans="1:10" ht="12.75" customHeight="1">
      <c r="A11" s="24"/>
      <c r="B11" s="25"/>
      <c r="C11" s="24"/>
      <c r="D11" s="24"/>
      <c r="E11" s="61"/>
      <c r="F11" s="43"/>
      <c r="G11" s="24"/>
      <c r="H11" s="24"/>
      <c r="I11" s="24"/>
      <c r="J11" s="24"/>
    </row>
    <row r="12" spans="1:10" ht="12.75" customHeight="1">
      <c r="A12" s="24"/>
      <c r="C12" s="80" t="s">
        <v>98</v>
      </c>
      <c r="D12" s="81"/>
      <c r="E12" s="82"/>
      <c r="G12" s="24"/>
      <c r="H12" s="24"/>
      <c r="I12" s="24"/>
      <c r="J12" s="24"/>
    </row>
    <row r="13" spans="1:10" s="1" customFormat="1" ht="12.75" customHeight="1">
      <c r="C13" s="76" t="s">
        <v>96</v>
      </c>
      <c r="D13" s="77">
        <f>SUM(B3+B6+B9)</f>
        <v>3</v>
      </c>
      <c r="E13" s="82"/>
      <c r="G13" s="44"/>
      <c r="H13" s="44"/>
      <c r="I13" s="44"/>
      <c r="J13" s="44"/>
    </row>
    <row r="14" spans="1:10" ht="12.75" customHeight="1">
      <c r="A14" s="37"/>
      <c r="B14" s="37"/>
      <c r="C14" s="76" t="s">
        <v>97</v>
      </c>
      <c r="D14" s="112">
        <f>SUM(F3+F6+F9)</f>
        <v>15.2</v>
      </c>
      <c r="E14" s="79" t="s">
        <v>146</v>
      </c>
      <c r="F14" s="71"/>
      <c r="G14" s="36"/>
      <c r="H14" s="36"/>
      <c r="I14" s="36"/>
      <c r="J14" s="36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Alaska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6"/>
  <sheetViews>
    <sheetView workbookViewId="0">
      <selection activeCell="L11" sqref="L11"/>
    </sheetView>
  </sheetViews>
  <sheetFormatPr defaultRowHeight="12.75"/>
  <cols>
    <col min="1" max="1" width="11.5703125" style="4" customWidth="1"/>
    <col min="2" max="2" width="7.7109375" style="4" customWidth="1"/>
    <col min="3" max="3" width="41" style="4" customWidth="1"/>
    <col min="4" max="6" width="9.28515625" style="4" customWidth="1"/>
    <col min="7" max="7" width="11" style="4" customWidth="1"/>
    <col min="8" max="8" width="9.28515625" style="4" customWidth="1"/>
    <col min="9" max="9" width="11" style="4" customWidth="1"/>
    <col min="10" max="16384" width="9.140625" style="4"/>
  </cols>
  <sheetData>
    <row r="1" spans="1:10" s="1" customFormat="1" ht="40.5" customHeight="1">
      <c r="A1" s="18" t="s">
        <v>14</v>
      </c>
      <c r="B1" s="18" t="s">
        <v>15</v>
      </c>
      <c r="C1" s="18" t="s">
        <v>70</v>
      </c>
      <c r="D1" s="2" t="s">
        <v>71</v>
      </c>
      <c r="E1" s="2" t="s">
        <v>72</v>
      </c>
      <c r="F1" s="2" t="s">
        <v>73</v>
      </c>
      <c r="G1" s="2" t="s">
        <v>74</v>
      </c>
      <c r="H1" s="2" t="s">
        <v>75</v>
      </c>
      <c r="I1" s="2" t="s">
        <v>76</v>
      </c>
      <c r="J1" s="62" t="s">
        <v>148</v>
      </c>
    </row>
    <row r="2" spans="1:10" ht="12.75" customHeight="1">
      <c r="A2" s="108" t="s">
        <v>136</v>
      </c>
      <c r="B2" s="116" t="s">
        <v>137</v>
      </c>
      <c r="C2" s="116" t="s">
        <v>138</v>
      </c>
      <c r="D2" s="116">
        <v>90</v>
      </c>
      <c r="E2" s="116" t="s">
        <v>31</v>
      </c>
      <c r="F2" s="116">
        <v>4</v>
      </c>
      <c r="G2" s="116" t="s">
        <v>147</v>
      </c>
      <c r="H2" s="116">
        <v>0</v>
      </c>
      <c r="I2" s="116" t="s">
        <v>147</v>
      </c>
      <c r="J2" s="114">
        <v>14</v>
      </c>
    </row>
    <row r="3" spans="1:10" ht="12.75" customHeight="1">
      <c r="A3" s="23"/>
      <c r="B3" s="51">
        <f>COUNTA(B2:B2)</f>
        <v>1</v>
      </c>
      <c r="C3" s="16"/>
      <c r="D3" s="16"/>
      <c r="E3" s="16"/>
      <c r="F3" s="20">
        <f>COUNTIF(F2:F2, "&gt;0")</f>
        <v>1</v>
      </c>
      <c r="G3" s="16"/>
      <c r="H3" s="20"/>
      <c r="I3" s="23"/>
      <c r="J3" s="110">
        <f>SUM(J2:J2)</f>
        <v>14</v>
      </c>
    </row>
    <row r="4" spans="1:10" ht="12.75" customHeight="1">
      <c r="A4" s="23"/>
      <c r="B4" s="45"/>
      <c r="C4" s="23"/>
      <c r="D4" s="23"/>
      <c r="E4" s="23"/>
      <c r="F4" s="23"/>
      <c r="G4" s="23"/>
      <c r="H4" s="23"/>
      <c r="I4" s="23"/>
      <c r="J4" s="111"/>
    </row>
    <row r="5" spans="1:10" ht="12.75" customHeight="1">
      <c r="A5" s="26" t="s">
        <v>139</v>
      </c>
      <c r="B5" s="117" t="s">
        <v>140</v>
      </c>
      <c r="C5" s="117" t="s">
        <v>141</v>
      </c>
      <c r="D5" s="117">
        <v>90</v>
      </c>
      <c r="E5" s="117" t="s">
        <v>31</v>
      </c>
      <c r="F5" s="117">
        <v>6</v>
      </c>
      <c r="G5" s="117" t="s">
        <v>147</v>
      </c>
      <c r="H5" s="117">
        <v>0</v>
      </c>
      <c r="I5" s="117" t="s">
        <v>147</v>
      </c>
      <c r="J5" s="115">
        <v>1</v>
      </c>
    </row>
    <row r="6" spans="1:10" ht="12.75" customHeight="1">
      <c r="A6" s="23"/>
      <c r="B6" s="51">
        <f>COUNTA(B5:B5)</f>
        <v>1</v>
      </c>
      <c r="C6" s="16"/>
      <c r="D6" s="16"/>
      <c r="E6" s="16"/>
      <c r="F6" s="20">
        <f>COUNTIF(F5:F5, "&gt;0")</f>
        <v>1</v>
      </c>
      <c r="G6" s="16"/>
      <c r="H6" s="16"/>
      <c r="I6" s="23"/>
      <c r="J6" s="110">
        <f>SUM(J5:J5)</f>
        <v>1</v>
      </c>
    </row>
    <row r="7" spans="1:10" ht="12.75" customHeight="1">
      <c r="A7" s="23"/>
      <c r="B7" s="45"/>
      <c r="C7" s="23"/>
      <c r="D7" s="23"/>
      <c r="E7" s="23"/>
      <c r="F7" s="23"/>
      <c r="G7" s="23"/>
      <c r="H7" s="23"/>
      <c r="I7" s="23"/>
      <c r="J7" s="111"/>
    </row>
    <row r="8" spans="1:10" ht="12.75" customHeight="1">
      <c r="A8" s="26" t="s">
        <v>142</v>
      </c>
      <c r="B8" s="117" t="s">
        <v>143</v>
      </c>
      <c r="C8" s="117" t="s">
        <v>144</v>
      </c>
      <c r="D8" s="117">
        <v>90</v>
      </c>
      <c r="E8" s="117" t="s">
        <v>31</v>
      </c>
      <c r="F8" s="117">
        <v>5</v>
      </c>
      <c r="G8" s="117" t="s">
        <v>147</v>
      </c>
      <c r="H8" s="117">
        <v>0</v>
      </c>
      <c r="I8" s="117" t="s">
        <v>147</v>
      </c>
      <c r="J8" s="115">
        <v>0.2</v>
      </c>
    </row>
    <row r="9" spans="1:10" ht="12.75" customHeight="1">
      <c r="A9" s="21"/>
      <c r="B9" s="20">
        <f>COUNTA(F8:F8)</f>
        <v>1</v>
      </c>
      <c r="C9" s="20"/>
      <c r="D9" s="21"/>
      <c r="E9" s="21"/>
      <c r="F9" s="20">
        <f>COUNTIF(F8:F8, "&gt;0")</f>
        <v>1</v>
      </c>
      <c r="G9" s="21"/>
      <c r="H9" s="20"/>
      <c r="I9" s="21"/>
      <c r="J9" s="110">
        <f>SUM(J8:J8)</f>
        <v>0.2</v>
      </c>
    </row>
    <row r="10" spans="1:10" ht="12.75" customHeight="1">
      <c r="A10" s="23"/>
      <c r="B10" s="51"/>
      <c r="C10" s="23"/>
      <c r="D10" s="23"/>
      <c r="E10" s="23"/>
      <c r="F10" s="23"/>
      <c r="G10" s="23"/>
      <c r="H10" s="23"/>
      <c r="I10" s="23"/>
      <c r="J10" s="17"/>
    </row>
    <row r="11" spans="1:10">
      <c r="A11" s="55"/>
      <c r="B11" s="55"/>
      <c r="C11" s="104"/>
      <c r="D11" s="55"/>
      <c r="E11" s="55"/>
      <c r="F11" s="55"/>
      <c r="G11" s="55"/>
      <c r="H11" s="55"/>
      <c r="I11" s="55"/>
      <c r="J11" s="55"/>
    </row>
    <row r="12" spans="1:10">
      <c r="A12" s="55"/>
      <c r="B12" s="55"/>
      <c r="C12" s="74" t="s">
        <v>101</v>
      </c>
      <c r="D12" s="75"/>
      <c r="E12" s="75"/>
      <c r="F12" s="55"/>
      <c r="G12" s="55"/>
      <c r="H12" s="55"/>
      <c r="I12" s="55"/>
      <c r="J12" s="55"/>
    </row>
    <row r="13" spans="1:10">
      <c r="A13" s="55"/>
      <c r="B13" s="55"/>
      <c r="C13" s="76" t="s">
        <v>96</v>
      </c>
      <c r="D13" s="77">
        <f>SUM(B3+B6+B9)</f>
        <v>3</v>
      </c>
      <c r="E13" s="75"/>
      <c r="F13" s="55"/>
      <c r="G13" s="55"/>
      <c r="H13" s="55"/>
      <c r="I13" s="55"/>
      <c r="J13" s="55"/>
    </row>
    <row r="14" spans="1:10">
      <c r="C14" s="76" t="s">
        <v>99</v>
      </c>
      <c r="D14" s="77">
        <f>SUM(F3+F6+F9)</f>
        <v>3</v>
      </c>
      <c r="E14" s="75"/>
    </row>
    <row r="15" spans="1:10">
      <c r="C15" s="88" t="s">
        <v>129</v>
      </c>
      <c r="D15" s="101">
        <f>D14/D13</f>
        <v>1</v>
      </c>
      <c r="E15" s="75"/>
    </row>
    <row r="16" spans="1:10">
      <c r="C16" s="76" t="s">
        <v>100</v>
      </c>
      <c r="D16" s="112">
        <f>SUM(J3+J6+J9)</f>
        <v>15.2</v>
      </c>
      <c r="E16" s="79" t="s">
        <v>146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2010 Swimming Season
Alaska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32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9.7109375" customWidth="1"/>
    <col min="2" max="2" width="7.28515625" customWidth="1"/>
    <col min="3" max="3" width="24.42578125" customWidth="1"/>
    <col min="4" max="4" width="8.140625" customWidth="1"/>
    <col min="5" max="5" width="7.7109375" customWidth="1"/>
    <col min="6" max="7" width="8" customWidth="1"/>
    <col min="8" max="8" width="8.85546875" customWidth="1"/>
    <col min="9" max="18" width="7.85546875" customWidth="1"/>
  </cols>
  <sheetData>
    <row r="1" spans="1:33">
      <c r="A1" s="50"/>
      <c r="B1" s="134" t="s">
        <v>32</v>
      </c>
      <c r="C1" s="134"/>
      <c r="D1" s="50"/>
      <c r="E1" s="50"/>
      <c r="F1" s="135" t="s">
        <v>135</v>
      </c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33" s="17" customFormat="1" ht="39" customHeight="1">
      <c r="A2" s="18" t="s">
        <v>14</v>
      </c>
      <c r="B2" s="18" t="s">
        <v>15</v>
      </c>
      <c r="C2" s="18" t="s">
        <v>70</v>
      </c>
      <c r="D2" s="18" t="s">
        <v>84</v>
      </c>
      <c r="E2" s="18" t="s">
        <v>85</v>
      </c>
      <c r="F2" s="18" t="s">
        <v>86</v>
      </c>
      <c r="G2" s="18" t="s">
        <v>87</v>
      </c>
      <c r="H2" s="2" t="s">
        <v>88</v>
      </c>
      <c r="I2" s="18" t="s">
        <v>89</v>
      </c>
      <c r="J2" s="18" t="s">
        <v>22</v>
      </c>
      <c r="K2" s="18" t="s">
        <v>20</v>
      </c>
      <c r="L2" s="18" t="s">
        <v>21</v>
      </c>
      <c r="M2" s="18" t="s">
        <v>23</v>
      </c>
      <c r="N2" s="18" t="s">
        <v>90</v>
      </c>
      <c r="O2" s="18" t="s">
        <v>91</v>
      </c>
      <c r="P2" s="18" t="s">
        <v>92</v>
      </c>
      <c r="Q2" s="18" t="s">
        <v>93</v>
      </c>
      <c r="R2" s="18" t="s">
        <v>94</v>
      </c>
    </row>
    <row r="3" spans="1:33">
      <c r="A3" s="108" t="s">
        <v>136</v>
      </c>
      <c r="B3" s="26" t="s">
        <v>137</v>
      </c>
      <c r="C3" s="26" t="s">
        <v>138</v>
      </c>
      <c r="D3" s="26" t="s">
        <v>27</v>
      </c>
      <c r="E3" s="26" t="s">
        <v>27</v>
      </c>
      <c r="F3" s="26"/>
      <c r="G3" s="26"/>
      <c r="H3" s="26"/>
      <c r="I3" s="26"/>
      <c r="J3" s="26"/>
      <c r="K3" s="26" t="s">
        <v>27</v>
      </c>
      <c r="L3" s="26"/>
      <c r="M3" s="26" t="s">
        <v>27</v>
      </c>
      <c r="N3" s="26"/>
      <c r="O3" s="26"/>
      <c r="P3" s="26"/>
      <c r="Q3" s="26"/>
      <c r="R3" s="26"/>
      <c r="S3" s="2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3">
      <c r="A4" s="24"/>
      <c r="B4" s="25">
        <f>COUNTA(B3:B3)</f>
        <v>1</v>
      </c>
      <c r="C4" s="50"/>
      <c r="D4" s="25">
        <f t="shared" ref="D4:R4" si="0">COUNTIF(D3:D3,"Yes")</f>
        <v>1</v>
      </c>
      <c r="E4" s="25">
        <f t="shared" si="0"/>
        <v>1</v>
      </c>
      <c r="F4" s="25">
        <f t="shared" si="0"/>
        <v>0</v>
      </c>
      <c r="G4" s="25">
        <f t="shared" si="0"/>
        <v>0</v>
      </c>
      <c r="H4" s="25">
        <f t="shared" si="0"/>
        <v>0</v>
      </c>
      <c r="I4" s="25">
        <f t="shared" si="0"/>
        <v>0</v>
      </c>
      <c r="J4" s="25">
        <f t="shared" si="0"/>
        <v>0</v>
      </c>
      <c r="K4" s="25">
        <f t="shared" si="0"/>
        <v>1</v>
      </c>
      <c r="L4" s="25">
        <f t="shared" si="0"/>
        <v>0</v>
      </c>
      <c r="M4" s="25">
        <f t="shared" si="0"/>
        <v>1</v>
      </c>
      <c r="N4" s="25">
        <f t="shared" si="0"/>
        <v>0</v>
      </c>
      <c r="O4" s="25">
        <f t="shared" si="0"/>
        <v>0</v>
      </c>
      <c r="P4" s="25">
        <f t="shared" si="0"/>
        <v>0</v>
      </c>
      <c r="Q4" s="25">
        <f t="shared" si="0"/>
        <v>0</v>
      </c>
      <c r="R4" s="25">
        <f t="shared" si="0"/>
        <v>0</v>
      </c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1:33">
      <c r="A6" s="26" t="s">
        <v>139</v>
      </c>
      <c r="B6" s="26" t="s">
        <v>140</v>
      </c>
      <c r="C6" s="26" t="s">
        <v>141</v>
      </c>
      <c r="D6" s="26" t="s">
        <v>27</v>
      </c>
      <c r="E6" s="26" t="s">
        <v>27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 t="s">
        <v>27</v>
      </c>
    </row>
    <row r="7" spans="1:33">
      <c r="A7" s="24"/>
      <c r="B7" s="25">
        <f>COUNTA(B6:B6)</f>
        <v>1</v>
      </c>
      <c r="C7" s="50"/>
      <c r="D7" s="25">
        <f t="shared" ref="D7:R7" si="1">COUNTIF(D6:D6,"Yes")</f>
        <v>1</v>
      </c>
      <c r="E7" s="25">
        <f t="shared" si="1"/>
        <v>1</v>
      </c>
      <c r="F7" s="25">
        <f t="shared" si="1"/>
        <v>0</v>
      </c>
      <c r="G7" s="25">
        <f t="shared" si="1"/>
        <v>0</v>
      </c>
      <c r="H7" s="25">
        <f t="shared" si="1"/>
        <v>0</v>
      </c>
      <c r="I7" s="25">
        <f t="shared" si="1"/>
        <v>0</v>
      </c>
      <c r="J7" s="25">
        <f t="shared" si="1"/>
        <v>0</v>
      </c>
      <c r="K7" s="25">
        <f t="shared" si="1"/>
        <v>0</v>
      </c>
      <c r="L7" s="25">
        <f t="shared" si="1"/>
        <v>0</v>
      </c>
      <c r="M7" s="25">
        <f t="shared" si="1"/>
        <v>0</v>
      </c>
      <c r="N7" s="25">
        <f t="shared" si="1"/>
        <v>0</v>
      </c>
      <c r="O7" s="25">
        <f t="shared" si="1"/>
        <v>0</v>
      </c>
      <c r="P7" s="25">
        <f t="shared" si="1"/>
        <v>0</v>
      </c>
      <c r="Q7" s="25">
        <f t="shared" si="1"/>
        <v>0</v>
      </c>
      <c r="R7" s="25">
        <f t="shared" si="1"/>
        <v>1</v>
      </c>
    </row>
    <row r="8" spans="1:33">
      <c r="A8" s="24"/>
      <c r="B8" s="36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33">
      <c r="A9" s="26" t="s">
        <v>142</v>
      </c>
      <c r="B9" s="26" t="s">
        <v>143</v>
      </c>
      <c r="C9" s="26" t="s">
        <v>144</v>
      </c>
      <c r="D9" s="26" t="s">
        <v>27</v>
      </c>
      <c r="E9" s="26" t="s">
        <v>27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 t="s">
        <v>27</v>
      </c>
    </row>
    <row r="10" spans="1:33">
      <c r="A10" s="24"/>
      <c r="B10" s="25">
        <f>COUNTA(B9:B9)</f>
        <v>1</v>
      </c>
      <c r="C10" s="50"/>
      <c r="D10" s="25">
        <f t="shared" ref="D10:R10" si="2">COUNTIF(D9:D9,"Yes")</f>
        <v>1</v>
      </c>
      <c r="E10" s="25">
        <f t="shared" si="2"/>
        <v>1</v>
      </c>
      <c r="F10" s="25">
        <f t="shared" si="2"/>
        <v>0</v>
      </c>
      <c r="G10" s="25">
        <f t="shared" si="2"/>
        <v>0</v>
      </c>
      <c r="H10" s="25">
        <f t="shared" si="2"/>
        <v>0</v>
      </c>
      <c r="I10" s="25">
        <f t="shared" si="2"/>
        <v>0</v>
      </c>
      <c r="J10" s="25">
        <f t="shared" si="2"/>
        <v>0</v>
      </c>
      <c r="K10" s="25">
        <f t="shared" si="2"/>
        <v>0</v>
      </c>
      <c r="L10" s="25">
        <f t="shared" si="2"/>
        <v>0</v>
      </c>
      <c r="M10" s="25">
        <f t="shared" si="2"/>
        <v>0</v>
      </c>
      <c r="N10" s="25">
        <f t="shared" si="2"/>
        <v>0</v>
      </c>
      <c r="O10" s="25">
        <f t="shared" si="2"/>
        <v>0</v>
      </c>
      <c r="P10" s="25">
        <f t="shared" si="2"/>
        <v>0</v>
      </c>
      <c r="Q10" s="25">
        <f t="shared" si="2"/>
        <v>0</v>
      </c>
      <c r="R10" s="25">
        <f t="shared" si="2"/>
        <v>1</v>
      </c>
    </row>
    <row r="11" spans="1:33">
      <c r="A11" s="24"/>
      <c r="B11" s="25"/>
      <c r="C11" s="10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33">
      <c r="A12" s="41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33">
      <c r="A13" s="41"/>
      <c r="C13" s="83" t="s">
        <v>68</v>
      </c>
      <c r="D13" s="84"/>
      <c r="E13" s="84"/>
      <c r="F13" s="84"/>
      <c r="G13" s="84"/>
      <c r="H13" s="84"/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4" spans="1:33">
      <c r="A14" s="41"/>
      <c r="B14" s="73"/>
      <c r="C14" s="85"/>
      <c r="D14" s="86"/>
      <c r="E14" s="87"/>
      <c r="F14" s="88" t="s">
        <v>99</v>
      </c>
      <c r="G14" s="79">
        <f>SUM(B4+B7+B10)</f>
        <v>3</v>
      </c>
      <c r="H14" s="84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33">
      <c r="B15" s="72"/>
      <c r="C15" s="85"/>
      <c r="D15" s="86"/>
      <c r="E15" s="86"/>
      <c r="F15" s="89" t="s">
        <v>102</v>
      </c>
      <c r="G15" s="79">
        <f>SUM(D4+D7+D10)</f>
        <v>3</v>
      </c>
      <c r="H15" s="85"/>
    </row>
    <row r="16" spans="1:33">
      <c r="B16" s="72"/>
      <c r="C16" s="85"/>
      <c r="D16" s="86"/>
      <c r="E16" s="86"/>
      <c r="F16" s="89" t="s">
        <v>103</v>
      </c>
      <c r="G16" s="79">
        <f>SUM(E4+E7+E10)</f>
        <v>3</v>
      </c>
      <c r="H16" s="85"/>
    </row>
    <row r="17" spans="2:8">
      <c r="B17" s="72"/>
      <c r="C17" s="85"/>
      <c r="D17" s="85"/>
      <c r="E17" s="85"/>
      <c r="F17" s="85"/>
      <c r="G17" s="85"/>
      <c r="H17" s="85"/>
    </row>
    <row r="18" spans="2:8">
      <c r="B18" s="72"/>
      <c r="C18" s="83" t="s">
        <v>104</v>
      </c>
      <c r="D18" s="85"/>
      <c r="E18" s="85"/>
      <c r="F18" s="85"/>
      <c r="G18" s="90" t="s">
        <v>95</v>
      </c>
      <c r="H18" s="90" t="s">
        <v>105</v>
      </c>
    </row>
    <row r="19" spans="2:8">
      <c r="B19" s="72"/>
      <c r="C19" s="85"/>
      <c r="D19" s="85"/>
      <c r="E19" s="85"/>
      <c r="F19" s="91" t="s">
        <v>106</v>
      </c>
      <c r="G19" s="79">
        <f>SUM(F4+F7+F10)</f>
        <v>0</v>
      </c>
      <c r="H19" s="92">
        <f>G19/(G32)</f>
        <v>0</v>
      </c>
    </row>
    <row r="20" spans="2:8">
      <c r="B20" s="72"/>
      <c r="C20" s="85"/>
      <c r="D20" s="85"/>
      <c r="E20" s="85"/>
      <c r="F20" s="91" t="s">
        <v>107</v>
      </c>
      <c r="G20" s="79">
        <f>SUM(G4+G7+G10)</f>
        <v>0</v>
      </c>
      <c r="H20" s="92">
        <f>G20/G32</f>
        <v>0</v>
      </c>
    </row>
    <row r="21" spans="2:8">
      <c r="B21" s="72"/>
      <c r="C21" s="85"/>
      <c r="D21" s="85"/>
      <c r="E21" s="85"/>
      <c r="F21" s="91" t="s">
        <v>108</v>
      </c>
      <c r="G21" s="79">
        <f>SUM(H4+H7+H10)</f>
        <v>0</v>
      </c>
      <c r="H21" s="92">
        <f>G21/G32</f>
        <v>0</v>
      </c>
    </row>
    <row r="22" spans="2:8">
      <c r="B22" s="72"/>
      <c r="C22" s="85"/>
      <c r="D22" s="85"/>
      <c r="E22" s="85"/>
      <c r="F22" s="91" t="s">
        <v>109</v>
      </c>
      <c r="G22" s="79">
        <f>SUM(I4+I7+I10)</f>
        <v>0</v>
      </c>
      <c r="H22" s="92">
        <f>G22/G32</f>
        <v>0</v>
      </c>
    </row>
    <row r="23" spans="2:8">
      <c r="B23" s="72"/>
      <c r="C23" s="85"/>
      <c r="D23" s="85"/>
      <c r="E23" s="85"/>
      <c r="F23" s="91" t="s">
        <v>110</v>
      </c>
      <c r="G23" s="79">
        <f>SUM(J4+J7+J10)</f>
        <v>0</v>
      </c>
      <c r="H23" s="92">
        <f>G23/G32</f>
        <v>0</v>
      </c>
    </row>
    <row r="24" spans="2:8">
      <c r="B24" s="72"/>
      <c r="C24" s="85"/>
      <c r="D24" s="85"/>
      <c r="E24" s="85"/>
      <c r="F24" s="91" t="s">
        <v>111</v>
      </c>
      <c r="G24" s="79">
        <f>SUM(K4+K7+K10)</f>
        <v>1</v>
      </c>
      <c r="H24" s="92">
        <f>G24/G32</f>
        <v>0.25</v>
      </c>
    </row>
    <row r="25" spans="2:8">
      <c r="B25" s="72"/>
      <c r="C25" s="85"/>
      <c r="D25" s="85"/>
      <c r="E25" s="85"/>
      <c r="F25" s="91" t="s">
        <v>112</v>
      </c>
      <c r="G25" s="79">
        <f>SUM(L4+L7+L10)</f>
        <v>0</v>
      </c>
      <c r="H25" s="92">
        <f>G25/G32</f>
        <v>0</v>
      </c>
    </row>
    <row r="26" spans="2:8">
      <c r="B26" s="72"/>
      <c r="C26" s="85"/>
      <c r="D26" s="85"/>
      <c r="E26" s="85"/>
      <c r="F26" s="91" t="s">
        <v>113</v>
      </c>
      <c r="G26" s="79">
        <f>SUM(M4+M7+M10)</f>
        <v>1</v>
      </c>
      <c r="H26" s="92">
        <f>G26/G32</f>
        <v>0.25</v>
      </c>
    </row>
    <row r="27" spans="2:8">
      <c r="B27" s="72"/>
      <c r="C27" s="85"/>
      <c r="D27" s="85"/>
      <c r="E27" s="85"/>
      <c r="F27" s="91" t="s">
        <v>114</v>
      </c>
      <c r="G27" s="79">
        <f>SUM(N4+N7+N10)</f>
        <v>0</v>
      </c>
      <c r="H27" s="92">
        <f>G27/G32</f>
        <v>0</v>
      </c>
    </row>
    <row r="28" spans="2:8">
      <c r="B28" s="72"/>
      <c r="C28" s="85"/>
      <c r="D28" s="85"/>
      <c r="E28" s="85"/>
      <c r="F28" s="91" t="s">
        <v>115</v>
      </c>
      <c r="G28" s="79">
        <f>SUM(O4+O7+O10)</f>
        <v>0</v>
      </c>
      <c r="H28" s="92">
        <f>G28/G32</f>
        <v>0</v>
      </c>
    </row>
    <row r="29" spans="2:8">
      <c r="B29" s="72"/>
      <c r="C29" s="85"/>
      <c r="D29" s="85"/>
      <c r="E29" s="85"/>
      <c r="F29" s="91" t="s">
        <v>116</v>
      </c>
      <c r="G29" s="79">
        <f>SUM(P4+P7+P10)</f>
        <v>0</v>
      </c>
      <c r="H29" s="92">
        <f>G29/G32</f>
        <v>0</v>
      </c>
    </row>
    <row r="30" spans="2:8">
      <c r="B30" s="72"/>
      <c r="C30" s="85"/>
      <c r="D30" s="85"/>
      <c r="E30" s="85"/>
      <c r="F30" s="91" t="s">
        <v>117</v>
      </c>
      <c r="G30" s="79">
        <f>SUM(Q4+Q7+Q10)</f>
        <v>0</v>
      </c>
      <c r="H30" s="92">
        <f>G30/G32</f>
        <v>0</v>
      </c>
    </row>
    <row r="31" spans="2:8">
      <c r="B31" s="72"/>
      <c r="C31" s="85"/>
      <c r="D31" s="85"/>
      <c r="E31" s="85"/>
      <c r="F31" s="91" t="s">
        <v>118</v>
      </c>
      <c r="G31" s="100">
        <f>SUM(R4+R7+R10)</f>
        <v>2</v>
      </c>
      <c r="H31" s="94">
        <f>G31/G32</f>
        <v>0.5</v>
      </c>
    </row>
    <row r="32" spans="2:8">
      <c r="B32" s="72"/>
      <c r="C32" s="85"/>
      <c r="D32" s="85"/>
      <c r="E32" s="85"/>
      <c r="F32" s="91"/>
      <c r="G32" s="99">
        <f>SUM(G19:G31)</f>
        <v>4</v>
      </c>
      <c r="H32" s="93">
        <f>SUM(H19:H31)</f>
        <v>1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2010 Swimming Season
Possible Pollution Sources for Monitored Alaska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24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42578125" style="5" customWidth="1"/>
    <col min="2" max="2" width="9" style="5" customWidth="1"/>
    <col min="3" max="3" width="41" style="5" customWidth="1"/>
    <col min="4" max="4" width="0.85546875" style="5" customWidth="1"/>
    <col min="5" max="5" width="9.140625" style="48"/>
    <col min="6" max="6" width="0.85546875" style="5" customWidth="1"/>
    <col min="7" max="9" width="9.140625" style="5"/>
    <col min="10" max="10" width="0.85546875" style="5" customWidth="1"/>
    <col min="11" max="16384" width="9.140625" style="5"/>
  </cols>
  <sheetData>
    <row r="1" spans="1:12" s="44" customFormat="1" ht="12" customHeight="1">
      <c r="B1" s="138" t="s">
        <v>24</v>
      </c>
      <c r="C1" s="138"/>
      <c r="D1" s="56"/>
      <c r="E1" s="57"/>
      <c r="F1" s="56"/>
      <c r="G1" s="137" t="s">
        <v>26</v>
      </c>
      <c r="H1" s="137"/>
      <c r="I1" s="137"/>
      <c r="J1" s="56"/>
      <c r="K1" s="138" t="s">
        <v>29</v>
      </c>
      <c r="L1" s="138"/>
    </row>
    <row r="2" spans="1:12" s="47" customFormat="1" ht="48.75" customHeight="1">
      <c r="A2" s="2" t="s">
        <v>14</v>
      </c>
      <c r="B2" s="2" t="s">
        <v>15</v>
      </c>
      <c r="C2" s="2" t="s">
        <v>10</v>
      </c>
      <c r="D2" s="2"/>
      <c r="E2" s="11" t="s">
        <v>25</v>
      </c>
      <c r="F2" s="2"/>
      <c r="G2" s="2" t="s">
        <v>33</v>
      </c>
      <c r="H2" s="2" t="s">
        <v>16</v>
      </c>
      <c r="I2" s="2" t="s">
        <v>17</v>
      </c>
      <c r="J2" s="2"/>
      <c r="K2" s="2" t="s">
        <v>18</v>
      </c>
      <c r="L2" s="2" t="s">
        <v>19</v>
      </c>
    </row>
    <row r="3" spans="1:12">
      <c r="A3" s="108" t="s">
        <v>136</v>
      </c>
      <c r="B3" s="26" t="s">
        <v>137</v>
      </c>
      <c r="C3" s="26" t="s">
        <v>138</v>
      </c>
      <c r="D3" s="118"/>
      <c r="E3" s="26">
        <v>90</v>
      </c>
      <c r="F3" s="118"/>
      <c r="G3" s="54"/>
      <c r="H3" s="54"/>
      <c r="I3" s="119">
        <f>H3/E3</f>
        <v>0</v>
      </c>
      <c r="J3" s="54"/>
      <c r="K3" s="120">
        <f>E3-H3</f>
        <v>90</v>
      </c>
      <c r="L3" s="119">
        <f>K3/E3</f>
        <v>1</v>
      </c>
    </row>
    <row r="4" spans="1:12">
      <c r="A4" s="24"/>
      <c r="B4" s="25">
        <f>COUNTA(B3:B3)</f>
        <v>1</v>
      </c>
      <c r="C4" s="24"/>
      <c r="E4" s="27">
        <f>SUM(E3:E3)</f>
        <v>90</v>
      </c>
      <c r="F4" s="33"/>
      <c r="G4" s="25">
        <f>COUNTA(G3:G3)</f>
        <v>0</v>
      </c>
      <c r="H4" s="27">
        <f>SUM(H3:H3)</f>
        <v>0</v>
      </c>
      <c r="I4" s="34">
        <f>H4/E4</f>
        <v>0</v>
      </c>
      <c r="J4" s="35"/>
      <c r="K4" s="27">
        <f>SUM(K3:K3)</f>
        <v>90</v>
      </c>
      <c r="L4" s="34">
        <f>K4/E4</f>
        <v>1</v>
      </c>
    </row>
    <row r="5" spans="1:12" ht="8.25" customHeight="1">
      <c r="A5" s="24"/>
      <c r="B5" s="25"/>
      <c r="C5" s="24"/>
      <c r="E5" s="27"/>
      <c r="F5" s="33"/>
      <c r="G5" s="25"/>
      <c r="H5" s="27"/>
      <c r="I5" s="34"/>
      <c r="J5" s="35"/>
      <c r="K5" s="27"/>
      <c r="L5" s="34"/>
    </row>
    <row r="6" spans="1:12">
      <c r="A6" s="26" t="s">
        <v>139</v>
      </c>
      <c r="B6" s="117" t="s">
        <v>140</v>
      </c>
      <c r="C6" s="117" t="s">
        <v>141</v>
      </c>
      <c r="D6" s="121"/>
      <c r="E6" s="26">
        <v>90</v>
      </c>
      <c r="F6" s="121"/>
      <c r="G6" s="121"/>
      <c r="H6" s="121"/>
      <c r="I6" s="119">
        <f>H6/E6</f>
        <v>0</v>
      </c>
      <c r="J6" s="54"/>
      <c r="K6" s="120">
        <f>E6-H6</f>
        <v>90</v>
      </c>
      <c r="L6" s="119">
        <f>K6/E6</f>
        <v>1</v>
      </c>
    </row>
    <row r="7" spans="1:12">
      <c r="A7" s="21"/>
      <c r="B7" s="25">
        <f>COUNTA(B6:B6)</f>
        <v>1</v>
      </c>
      <c r="C7" s="20"/>
      <c r="D7" s="4"/>
      <c r="E7" s="27">
        <f>SUM(E6:E6)</f>
        <v>90</v>
      </c>
      <c r="F7" s="4"/>
      <c r="G7" s="25">
        <f>COUNTA(G6:G6)</f>
        <v>0</v>
      </c>
      <c r="H7" s="27">
        <f>SUM(H6:H6)</f>
        <v>0</v>
      </c>
      <c r="I7" s="34">
        <f t="shared" ref="I7" si="0">H7/E7</f>
        <v>0</v>
      </c>
      <c r="J7" s="35"/>
      <c r="K7" s="27">
        <f>SUM(K6:K6)</f>
        <v>90</v>
      </c>
      <c r="L7" s="34">
        <f t="shared" ref="L7" si="1">K7/E7</f>
        <v>1</v>
      </c>
    </row>
    <row r="8" spans="1:12" ht="8.25" customHeight="1">
      <c r="A8" s="24"/>
      <c r="B8" s="25"/>
      <c r="C8" s="24"/>
      <c r="E8" s="27"/>
      <c r="F8" s="33"/>
      <c r="G8" s="25"/>
      <c r="H8" s="27"/>
      <c r="I8" s="34"/>
      <c r="J8" s="35"/>
      <c r="K8" s="27"/>
      <c r="L8" s="34"/>
    </row>
    <row r="9" spans="1:12">
      <c r="A9" s="26" t="s">
        <v>142</v>
      </c>
      <c r="B9" s="117" t="s">
        <v>143</v>
      </c>
      <c r="C9" s="117" t="s">
        <v>144</v>
      </c>
      <c r="D9" s="118"/>
      <c r="E9" s="26">
        <v>90</v>
      </c>
      <c r="F9" s="121"/>
      <c r="G9" s="54"/>
      <c r="H9" s="54"/>
      <c r="I9" s="119">
        <f>H9/E9</f>
        <v>0</v>
      </c>
      <c r="J9" s="54"/>
      <c r="K9" s="120">
        <f>E9-H9</f>
        <v>90</v>
      </c>
      <c r="L9" s="119">
        <f>K9/E9</f>
        <v>1</v>
      </c>
    </row>
    <row r="10" spans="1:12">
      <c r="A10" s="24"/>
      <c r="B10" s="25">
        <f>COUNTA(B9:B9)</f>
        <v>1</v>
      </c>
      <c r="C10" s="24"/>
      <c r="E10" s="27">
        <f>SUM(E9:E9)</f>
        <v>90</v>
      </c>
      <c r="F10" s="33"/>
      <c r="G10" s="25">
        <f>COUNTA(G9:G9)</f>
        <v>0</v>
      </c>
      <c r="H10" s="27">
        <f>SUM(H9:H9)</f>
        <v>0</v>
      </c>
      <c r="I10" s="34">
        <f>H10/E10</f>
        <v>0</v>
      </c>
      <c r="J10" s="35"/>
      <c r="K10" s="43">
        <f>E10-H10</f>
        <v>90</v>
      </c>
      <c r="L10" s="34">
        <f>K10/E10</f>
        <v>1</v>
      </c>
    </row>
    <row r="11" spans="1:12">
      <c r="A11" s="24"/>
      <c r="B11" s="25"/>
      <c r="C11" s="24"/>
      <c r="E11" s="27"/>
      <c r="F11" s="33"/>
      <c r="G11" s="25"/>
      <c r="H11" s="27"/>
      <c r="I11" s="34"/>
      <c r="J11" s="60"/>
      <c r="K11" s="43"/>
      <c r="L11" s="34"/>
    </row>
    <row r="12" spans="1:12">
      <c r="B12" s="80" t="s">
        <v>120</v>
      </c>
      <c r="C12" s="95"/>
      <c r="D12" s="96"/>
      <c r="G12" s="28"/>
      <c r="H12" s="28"/>
    </row>
    <row r="13" spans="1:12">
      <c r="B13" s="80"/>
      <c r="C13" s="98" t="s">
        <v>99</v>
      </c>
      <c r="D13" s="96"/>
      <c r="E13" s="79">
        <f>SUM(B4+B7+B10)</f>
        <v>3</v>
      </c>
      <c r="G13" s="28"/>
      <c r="H13" s="28"/>
    </row>
    <row r="14" spans="1:12">
      <c r="B14" s="80"/>
      <c r="C14" s="98" t="s">
        <v>121</v>
      </c>
      <c r="D14" s="96"/>
      <c r="E14" s="78">
        <f>SUM(E4+E7+E10)</f>
        <v>270</v>
      </c>
      <c r="G14" s="28"/>
      <c r="H14" s="28"/>
    </row>
    <row r="15" spans="1:12">
      <c r="B15" s="97"/>
      <c r="C15" s="98" t="s">
        <v>119</v>
      </c>
      <c r="D15" s="79"/>
      <c r="E15" s="79">
        <f>SUM(G4+G7+G10)</f>
        <v>0</v>
      </c>
      <c r="G15" s="28"/>
      <c r="H15" s="28"/>
    </row>
    <row r="16" spans="1:12">
      <c r="B16" s="97"/>
      <c r="C16" s="98" t="s">
        <v>122</v>
      </c>
      <c r="D16" s="79" t="e">
        <f>SUM(#REF!+#REF!+#REF!+#REF!)</f>
        <v>#REF!</v>
      </c>
      <c r="E16" s="78">
        <f>SUM(H4+H7+H10)</f>
        <v>0</v>
      </c>
      <c r="G16" s="28"/>
      <c r="H16" s="28"/>
    </row>
    <row r="17" spans="2:8">
      <c r="B17" s="97"/>
      <c r="C17" s="98" t="s">
        <v>123</v>
      </c>
      <c r="D17" s="79" t="e">
        <f>SUM(#REF!+#REF!+#REF!+#REF!)</f>
        <v>#REF!</v>
      </c>
      <c r="E17" s="101">
        <f>E16/E14</f>
        <v>0</v>
      </c>
      <c r="G17" s="28"/>
      <c r="H17" s="28"/>
    </row>
    <row r="18" spans="2:8">
      <c r="C18" s="98" t="s">
        <v>124</v>
      </c>
      <c r="E18" s="78">
        <f>SUM(K4+K7+K10)</f>
        <v>270</v>
      </c>
      <c r="G18" s="28"/>
      <c r="H18" s="28"/>
    </row>
    <row r="19" spans="2:8">
      <c r="C19" s="98" t="s">
        <v>125</v>
      </c>
      <c r="E19" s="101">
        <f>E18/E14</f>
        <v>1</v>
      </c>
      <c r="G19" s="28"/>
      <c r="H19" s="28"/>
    </row>
    <row r="20" spans="2:8">
      <c r="G20" s="28"/>
      <c r="H20" s="28"/>
    </row>
    <row r="21" spans="2:8">
      <c r="G21" s="28"/>
      <c r="H21" s="28"/>
    </row>
    <row r="22" spans="2:8">
      <c r="G22" s="28"/>
      <c r="H22" s="28"/>
    </row>
    <row r="23" spans="2:8">
      <c r="G23" s="28"/>
      <c r="H23" s="28"/>
    </row>
    <row r="24" spans="2:8">
      <c r="G24" s="28"/>
      <c r="H24" s="28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Alaska Beach Days at Monitored Beaches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/>
  </sheetViews>
  <sheetFormatPr defaultRowHeight="12.75"/>
  <cols>
    <col min="1" max="1" width="12.5703125" style="19" customWidth="1"/>
    <col min="2" max="2" width="7.7109375" style="19" customWidth="1"/>
    <col min="3" max="3" width="33" style="19" customWidth="1"/>
    <col min="4" max="4" width="5.5703125" style="44" customWidth="1"/>
    <col min="5" max="5" width="8.5703125" style="44" customWidth="1"/>
    <col min="6" max="6" width="9.7109375" style="4" customWidth="1"/>
    <col min="7" max="7" width="8.7109375" style="4" customWidth="1"/>
    <col min="8" max="8" width="11" style="4" customWidth="1"/>
    <col min="9" max="9" width="9.140625" style="17"/>
    <col min="10" max="11" width="9.140625" style="17" customWidth="1"/>
    <col min="12" max="16384" width="9.140625" style="17"/>
  </cols>
  <sheetData>
    <row r="1" spans="1:12" ht="41.25" customHeight="1">
      <c r="A1" s="18" t="s">
        <v>11</v>
      </c>
      <c r="B1" s="18" t="s">
        <v>12</v>
      </c>
      <c r="C1" s="18" t="s">
        <v>13</v>
      </c>
      <c r="D1" s="2" t="s">
        <v>64</v>
      </c>
      <c r="E1" s="62" t="s">
        <v>149</v>
      </c>
      <c r="F1" s="2" t="s">
        <v>67</v>
      </c>
      <c r="G1" s="2" t="s">
        <v>65</v>
      </c>
      <c r="H1" s="2" t="s">
        <v>66</v>
      </c>
      <c r="I1" s="11" t="s">
        <v>25</v>
      </c>
      <c r="J1" s="2" t="s">
        <v>33</v>
      </c>
      <c r="K1" s="2" t="s">
        <v>16</v>
      </c>
      <c r="L1" s="2" t="s">
        <v>17</v>
      </c>
    </row>
    <row r="2" spans="1:12" ht="12.75" customHeight="1">
      <c r="A2" s="108" t="s">
        <v>136</v>
      </c>
      <c r="B2" s="108" t="s">
        <v>137</v>
      </c>
      <c r="C2" s="108" t="s">
        <v>138</v>
      </c>
      <c r="D2" s="113">
        <v>1</v>
      </c>
      <c r="E2" s="114">
        <v>14</v>
      </c>
      <c r="F2" s="113" t="s">
        <v>27</v>
      </c>
      <c r="G2" s="116">
        <v>4</v>
      </c>
      <c r="H2" s="116" t="s">
        <v>147</v>
      </c>
      <c r="I2" s="122">
        <v>90</v>
      </c>
      <c r="J2" s="123"/>
      <c r="K2" s="124"/>
      <c r="L2" s="125">
        <f>K2/I2</f>
        <v>0</v>
      </c>
    </row>
    <row r="3" spans="1:12" ht="12.75" customHeight="1">
      <c r="A3" s="24"/>
      <c r="B3" s="25">
        <f>COUNTA(B2:B2)</f>
        <v>1</v>
      </c>
      <c r="C3" s="24"/>
      <c r="D3" s="61">
        <f>COUNTIF(D2:D2, "1")</f>
        <v>1</v>
      </c>
      <c r="E3" s="110">
        <f>SUM(E2:E2)</f>
        <v>14</v>
      </c>
      <c r="F3" s="66">
        <f>G3/B3</f>
        <v>1</v>
      </c>
      <c r="G3" s="20">
        <f>COUNTIF(G2:G2, "&gt;0")</f>
        <v>1</v>
      </c>
      <c r="H3" s="16"/>
      <c r="I3" s="27">
        <f>SUM(I2:I2)</f>
        <v>90</v>
      </c>
      <c r="J3" s="25">
        <f>COUNTA(J2:J2)</f>
        <v>0</v>
      </c>
      <c r="K3" s="27">
        <f>SUM(K2:K2)</f>
        <v>0</v>
      </c>
      <c r="L3" s="34">
        <f>K3/I3</f>
        <v>0</v>
      </c>
    </row>
    <row r="4" spans="1:12" ht="12.75" customHeight="1">
      <c r="A4" s="24"/>
      <c r="B4" s="24"/>
      <c r="C4" s="24"/>
      <c r="D4" s="45"/>
      <c r="E4" s="111"/>
      <c r="F4" s="23"/>
      <c r="G4" s="23"/>
      <c r="H4" s="23"/>
      <c r="I4" s="27"/>
      <c r="J4" s="25"/>
      <c r="K4" s="27"/>
      <c r="L4" s="34"/>
    </row>
    <row r="5" spans="1:12" ht="12.75" customHeight="1">
      <c r="A5" s="26" t="s">
        <v>139</v>
      </c>
      <c r="B5" s="26" t="s">
        <v>140</v>
      </c>
      <c r="C5" s="26" t="s">
        <v>141</v>
      </c>
      <c r="D5" s="58">
        <v>1</v>
      </c>
      <c r="E5" s="115">
        <v>1</v>
      </c>
      <c r="F5" s="58" t="s">
        <v>27</v>
      </c>
      <c r="G5" s="117">
        <v>6</v>
      </c>
      <c r="H5" s="117" t="s">
        <v>147</v>
      </c>
      <c r="I5" s="22">
        <v>90</v>
      </c>
      <c r="J5" s="52"/>
      <c r="K5" s="30"/>
      <c r="L5" s="31">
        <f t="shared" ref="L5" si="0">K5/I5</f>
        <v>0</v>
      </c>
    </row>
    <row r="6" spans="1:12" ht="12.75" customHeight="1">
      <c r="A6" s="24"/>
      <c r="B6" s="25">
        <f>COUNTA(B5:B5)</f>
        <v>1</v>
      </c>
      <c r="C6" s="24"/>
      <c r="D6" s="61">
        <f>COUNTIF(D5:D5, "1")</f>
        <v>1</v>
      </c>
      <c r="E6" s="110">
        <f>SUM(E5:E5)</f>
        <v>1</v>
      </c>
      <c r="F6" s="66">
        <f>G6/B6</f>
        <v>1</v>
      </c>
      <c r="G6" s="20">
        <f>COUNTIF(G5:G5, "&gt;0")</f>
        <v>1</v>
      </c>
      <c r="H6" s="16"/>
      <c r="I6" s="27">
        <f>SUM(I5:I5)</f>
        <v>90</v>
      </c>
      <c r="J6" s="25">
        <f>COUNTA(J5:J5)</f>
        <v>0</v>
      </c>
      <c r="K6" s="27">
        <f>SUM(K5:K5)</f>
        <v>0</v>
      </c>
      <c r="L6" s="34">
        <f>K6/I6</f>
        <v>0</v>
      </c>
    </row>
    <row r="7" spans="1:12" ht="12.75" customHeight="1"/>
    <row r="8" spans="1:12" ht="12.75" customHeight="1"/>
    <row r="9" spans="1:12" s="5" customFormat="1" ht="12.75" customHeight="1">
      <c r="C9" s="80" t="s">
        <v>69</v>
      </c>
      <c r="D9" s="95"/>
      <c r="E9" s="96"/>
      <c r="F9" s="48"/>
      <c r="G9" s="28"/>
      <c r="H9" s="28"/>
    </row>
    <row r="10" spans="1:12" s="5" customFormat="1" ht="12.75" customHeight="1">
      <c r="C10" s="80"/>
      <c r="D10" s="98" t="s">
        <v>126</v>
      </c>
      <c r="E10" s="79">
        <f>SUM(B3+B6)</f>
        <v>2</v>
      </c>
      <c r="G10" s="28"/>
      <c r="H10" s="28"/>
    </row>
    <row r="11" spans="1:12" s="5" customFormat="1" ht="12.75" customHeight="1">
      <c r="C11" s="80"/>
      <c r="D11" s="88" t="s">
        <v>127</v>
      </c>
      <c r="E11" s="112">
        <f>SUM(E3+E6)</f>
        <v>15</v>
      </c>
      <c r="F11" s="102" t="s">
        <v>146</v>
      </c>
      <c r="G11" s="28"/>
      <c r="H11" s="28"/>
    </row>
    <row r="12" spans="1:12" s="5" customFormat="1" ht="12.75" customHeight="1">
      <c r="C12" s="97"/>
      <c r="D12" s="88" t="s">
        <v>130</v>
      </c>
      <c r="E12" s="79">
        <f>SUM(G3+G6)</f>
        <v>2</v>
      </c>
      <c r="G12" s="28"/>
      <c r="H12" s="28"/>
    </row>
    <row r="13" spans="1:12" s="5" customFormat="1" ht="12.75" customHeight="1">
      <c r="C13" s="97"/>
      <c r="D13" s="88" t="s">
        <v>128</v>
      </c>
      <c r="E13" s="101">
        <f>E12/E10</f>
        <v>1</v>
      </c>
      <c r="G13" s="28"/>
      <c r="H13" s="28"/>
    </row>
    <row r="14" spans="1:12" s="5" customFormat="1" ht="12.75" customHeight="1">
      <c r="C14" s="97"/>
      <c r="D14" s="88" t="s">
        <v>131</v>
      </c>
      <c r="E14" s="78">
        <f>SUM(I3+I6)</f>
        <v>180</v>
      </c>
      <c r="G14" s="28"/>
      <c r="H14" s="28"/>
    </row>
    <row r="15" spans="1:12" s="5" customFormat="1" ht="12.75" customHeight="1">
      <c r="D15" s="98" t="s">
        <v>132</v>
      </c>
      <c r="E15" s="78">
        <f>SUM(J3+J6)</f>
        <v>0</v>
      </c>
      <c r="G15" s="28"/>
      <c r="H15" s="28"/>
    </row>
    <row r="16" spans="1:12" s="5" customFormat="1" ht="12.75" customHeight="1">
      <c r="D16" s="98" t="s">
        <v>133</v>
      </c>
      <c r="E16" s="78">
        <f>SUM(K3+K6)</f>
        <v>0</v>
      </c>
      <c r="G16" s="28"/>
      <c r="H16" s="28"/>
    </row>
    <row r="17" spans="4:5" ht="12.75" customHeight="1">
      <c r="D17" s="88" t="s">
        <v>134</v>
      </c>
      <c r="E17" s="101">
        <f>E16/E14</f>
        <v>0</v>
      </c>
    </row>
    <row r="18" spans="4:5">
      <c r="D18" s="98"/>
    </row>
  </sheetData>
  <printOptions horizontalCentered="1" gridLines="1"/>
  <pageMargins left="0.5" right="0.5" top="1.5" bottom="0.75" header="0.5" footer="0.5"/>
  <pageSetup scale="80" orientation="landscape" r:id="rId1"/>
  <headerFooter>
    <oddHeader>&amp;C&amp;"Arial,Bold"&amp;16 2010 Swimming Season
Alaska Tier 1 Beach Information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Summary</vt:lpstr>
      <vt:lpstr>Attributes</vt:lpstr>
      <vt:lpstr>Monitoring</vt:lpstr>
      <vt:lpstr>Pollution Sources</vt:lpstr>
      <vt:lpstr>Beach Days</vt:lpstr>
      <vt:lpstr>Tier 1 Stats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'Tier 1 Stats'!Print_Area</vt:lpstr>
      <vt:lpstr>Attributes!Print_Titles</vt:lpstr>
      <vt:lpstr>'Beach Days'!Print_Titles</vt:lpstr>
      <vt:lpstr>Monitoring!Print_Titles</vt:lpstr>
      <vt:lpstr>'Pollution Sources'!Print_Titles</vt:lpstr>
      <vt:lpstr>Summary!Print_Titles</vt:lpstr>
      <vt:lpstr>'Tier 1 Stats'!Print_Titles</vt:lpstr>
    </vt:vector>
  </TitlesOfParts>
  <Company>Tetra Tech,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2011-06-23T18:03:08Z</cp:lastPrinted>
  <dcterms:created xsi:type="dcterms:W3CDTF">2006-12-12T20:37:17Z</dcterms:created>
  <dcterms:modified xsi:type="dcterms:W3CDTF">2011-06-23T18:03:21Z</dcterms:modified>
</cp:coreProperties>
</file>