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65521" windowWidth="5940" windowHeight="6195" tabRatio="624" activeTab="4"/>
  </bookViews>
  <sheets>
    <sheet name="Cover Sheet" sheetId="1" r:id="rId1"/>
    <sheet name="Cost Calculator" sheetId="2" r:id="rId2"/>
    <sheet name="Cost Graphs" sheetId="3" r:id="rId3"/>
    <sheet name="Cost Data" sheetId="4" r:id="rId4"/>
    <sheet name="EHS  Benefits" sheetId="5" r:id="rId5"/>
  </sheets>
  <definedNames>
    <definedName name="_xlnm.Print_Area" localSheetId="3">'Cost Data'!$A$1:$F$39</definedName>
    <definedName name="_xlnm.Print_Area" localSheetId="2">'Cost Graphs'!$A$1:$K$44</definedName>
  </definedNames>
  <calcPr fullCalcOnLoad="1"/>
</workbook>
</file>

<file path=xl/comments2.xml><?xml version="1.0" encoding="utf-8"?>
<comments xmlns="http://schemas.openxmlformats.org/spreadsheetml/2006/main">
  <authors>
    <author>iec</author>
  </authors>
  <commentList>
    <comment ref="C12" authorId="0">
      <text>
        <r>
          <rPr>
            <b/>
            <sz val="8"/>
            <rFont val="Tahoma"/>
            <family val="2"/>
          </rPr>
          <t>Explanation of 3 year, 6 year and 10 year cost equation:</t>
        </r>
        <r>
          <rPr>
            <sz val="8"/>
            <rFont val="Tahoma"/>
            <family val="0"/>
          </rPr>
          <t xml:space="preserve">
The 3, 6, and, 10 year cost fields use the same basic formula.  Below, we explain the formula using the three year cost of recycled pallets as an example.  
=((ROUNDDOWN(3*$C$9,0)*$C$10)+((ROUNDUP(3*$C$9,0)-1)*$C$8)) + $C$8
This formula is designed to estimate the cost of the pallet fleet at the end of three years.  
The round down function calculates the number of pallet fleet disposals at the end of 3 years.  It multiplies fleet replacements per year by 3 years, and rounds down to the nearest whole number.  It rounds down because even if the current pallet fleet has exhausted 99% of its lifespan at the end of Year 3, it will not need to be disposed of in Year 3.
The round up function calculates the number of fleet replacements at the end of 3 years.  It multiplies fleet replacements per year by 3 years, rounds up, and subtracts 1.  It is necessary to round up and subtract one, rather than simply rounding down, to accommodate for potential scenario of a pallet fleet's lifespan expiring exactly at the end of Year 3.  In this case, a fleet replacement would be necessary at the start of Year 4, not at the end of Year 3.
The total number of replacements at the end of Year 3 is then multiplied by the initial cost to calculate total replacement cost and the total number of disposals is multiplied by disposal cost to calculate total disposal cost.  The total disposal cost and total replacement costs are then summed together.  The initial cost is added for the current pallet fleet, which has not yet incurred a disposal cost.
</t>
        </r>
      </text>
    </comment>
  </commentList>
</comments>
</file>

<file path=xl/sharedStrings.xml><?xml version="1.0" encoding="utf-8"?>
<sst xmlns="http://schemas.openxmlformats.org/spreadsheetml/2006/main" count="132" uniqueCount="62">
  <si>
    <t>Input</t>
  </si>
  <si>
    <t>Cost per pallet</t>
  </si>
  <si>
    <t># of pallets</t>
  </si>
  <si>
    <t>Trips until replacement</t>
  </si>
  <si>
    <r>
      <t>Economy Plastic Pallets</t>
    </r>
    <r>
      <rPr>
        <sz val="10"/>
        <rFont val="Arial"/>
        <family val="0"/>
      </rPr>
      <t>. 2006. Uline. 19 May 2006. &lt;http://www.uline.com/Browse_Listing_8202.asp?desc=Plastic+Pallets&gt;</t>
    </r>
  </si>
  <si>
    <t>Pallet Alternatives Cost Calculator</t>
  </si>
  <si>
    <r>
      <t>"Are You Wasting Pallets and Money?"</t>
    </r>
    <r>
      <rPr>
        <sz val="10"/>
        <rFont val="Arial"/>
        <family val="0"/>
      </rPr>
      <t>. Minnesota Office of Environmental Assistance. 19 May 2006. &lt;http://www.moea.state.mn.us/berc/pallets.cfm&gt;</t>
    </r>
  </si>
  <si>
    <t>Sources</t>
  </si>
  <si>
    <t xml:space="preserve">   3 Year Cost</t>
  </si>
  <si>
    <t xml:space="preserve">   6 Year Cost</t>
  </si>
  <si>
    <t xml:space="preserve">   10 Year Cost</t>
  </si>
  <si>
    <t>Pallet Alternatives Cost Data</t>
  </si>
  <si>
    <t>Recycled Hardwood</t>
  </si>
  <si>
    <t>N/A</t>
  </si>
  <si>
    <t>Fleet Replacements Per Year</t>
  </si>
  <si>
    <t>Number of Pallets in Fleet</t>
  </si>
  <si>
    <t>Pallet Alternatives Environmental, Health and Safety Benefits</t>
  </si>
  <si>
    <t>Average Annual Cost</t>
  </si>
  <si>
    <t>1 to 4</t>
  </si>
  <si>
    <t>5 to 9</t>
  </si>
  <si>
    <t>10 to 19</t>
  </si>
  <si>
    <t>Recycled Plastic</t>
  </si>
  <si>
    <t>Trips Per Pallet Per Year</t>
  </si>
  <si>
    <t>The EHS Benefits tab provides a summary of the environmental, health and safety benefits of using recycled pallets rather than virgin wood pallets.</t>
  </si>
  <si>
    <t>Initial Cost of Pallets</t>
  </si>
  <si>
    <t>Virgin Pressed Wood</t>
  </si>
  <si>
    <t>Virgin Hardwood</t>
  </si>
  <si>
    <r>
      <t>Pressed Wood Pallets</t>
    </r>
    <r>
      <rPr>
        <sz val="10"/>
        <rFont val="Arial"/>
        <family val="0"/>
      </rPr>
      <t>. 2006. Uline. 19 June 2006. &lt;http://www.uline.com/Browse_Listing_8203.asp?desc=Pressed+Wood+Pallets&gt;</t>
    </r>
  </si>
  <si>
    <r>
      <t>Hardwood Pallets</t>
    </r>
    <r>
      <rPr>
        <sz val="10"/>
        <rFont val="Arial"/>
        <family val="0"/>
      </rPr>
      <t>. 2006. Uline. 19 May 2006. &lt;http://www.uline.com/Browse_Listing_8201.asp?desc=Hardwood+Pallets&gt;</t>
    </r>
  </si>
  <si>
    <r>
      <t>Hardwood Pallets</t>
    </r>
    <r>
      <rPr>
        <sz val="10"/>
        <rFont val="Arial"/>
        <family val="0"/>
      </rPr>
      <t>. 2006. Uline. 19 June 2006. &lt;http://www.uline.com/Browse_Listing_8201.asp?desc=Hardwood+Pallets&gt;</t>
    </r>
  </si>
  <si>
    <t>Using recycled plastic or recycled hardwood pallets instead of virgin wooden pallets makes environmental and economic sense.</t>
  </si>
  <si>
    <t>Disposal Cost Per Replacement</t>
  </si>
  <si>
    <t>Weight Per Pallet (Pounds)</t>
  </si>
  <si>
    <t>Average Landfill Per Ton Tipping Fee</t>
  </si>
  <si>
    <t>Disposal Cost Per Pallet</t>
  </si>
  <si>
    <t>&gt;19</t>
  </si>
  <si>
    <t>See F8 and F9.  The disposal cost is based on the weight of the pallets and the national average landfill tipping fee per ton.</t>
  </si>
  <si>
    <t>See F16 and F17.  The disposal cost is based on the weight of the pallets and the national average landfill tipping fee per ton.</t>
  </si>
  <si>
    <t>See F24 and F25.  The disposal cost is based on the weight of the pallets and the national average landfill tipping fee per ton.</t>
  </si>
  <si>
    <t>See F32 and F33.  The disposal cost is based on the weight of the pallets and the national average landfill tipping fee per ton.</t>
  </si>
  <si>
    <r>
      <t xml:space="preserve">Hardwood Pallets. </t>
    </r>
    <r>
      <rPr>
        <sz val="10"/>
        <rFont val="Arial"/>
        <family val="2"/>
      </rPr>
      <t>2006. Uline. 19 May 2006. &lt;http://www.uline.com/Browse_Listing_8201.asp?desc=Hardwood+Pallets&gt;</t>
    </r>
  </si>
  <si>
    <r>
      <t>Hardwood Pallets.</t>
    </r>
    <r>
      <rPr>
        <sz val="10"/>
        <rFont val="Arial"/>
        <family val="2"/>
      </rPr>
      <t xml:space="preserve"> 2006. Uline. 19 June 2006. &lt;http://www.uline.com/Browse_Listing_8201.asp?desc=Hardwood+Pallets&gt;</t>
    </r>
  </si>
  <si>
    <r>
      <t xml:space="preserve">Economy Plastic Pallets. </t>
    </r>
    <r>
      <rPr>
        <sz val="10"/>
        <rFont val="Arial"/>
        <family val="2"/>
      </rPr>
      <t>2006. Uline. 19 May 2006. &lt;http://www.uline.com/Browse_Listing_8202.asp?desc=Plastic+Pallets&gt;</t>
    </r>
  </si>
  <si>
    <t>Using recycled pallets:</t>
  </si>
  <si>
    <r>
      <t xml:space="preserve">Preserves or restores wildlife habitat </t>
    </r>
    <r>
      <rPr>
        <sz val="10"/>
        <rFont val="Arial"/>
        <family val="2"/>
      </rPr>
      <t>because using recycled pallets instead of virgin wood pallets reduces demand for timber.  This abates deforestation pressures and supports healthy forest habitats.</t>
    </r>
  </si>
  <si>
    <t>Based on your company's demand for pallets, the Cost Calculator tab estimates the average annual cost, as well as initial, 3 year, 6 year and 10 year costs for each of the four most common pallet materials (recylced plastic, recycled hardwood, virgin hardwood, virgin pressed wood).  To use the Cost Calculator, type the number of pallets in your fleet and the amount of trips each pallet makes annually into the blue "Input" boxes at the top of the worksheet.  This is the only information that you need to provide to use the calculator.    Note that the data on purchase costs are available for orders of 10 or more for recycled hardwood pallets and five or more for all other types of pallets.</t>
  </si>
  <si>
    <r>
      <t>Reuses waste materials</t>
    </r>
    <r>
      <rPr>
        <sz val="10"/>
        <rFont val="Arial"/>
        <family val="2"/>
      </rPr>
      <t xml:space="preserve"> by reusing plastic or wood waste.</t>
    </r>
  </si>
  <si>
    <r>
      <t>Conserves local ecology</t>
    </r>
    <r>
      <rPr>
        <sz val="10"/>
        <rFont val="Arial"/>
        <family val="2"/>
      </rPr>
      <t xml:space="preserve"> because using recycled pallets instead of virgin wood pallets reduces demand for timber.  This abates deforestation pressures and supports healthy forest ecology.</t>
    </r>
  </si>
  <si>
    <r>
      <t xml:space="preserve">Conserves fossil fuels </t>
    </r>
    <r>
      <rPr>
        <sz val="10"/>
        <rFont val="Arial"/>
        <family val="2"/>
      </rPr>
      <t>because using recycled plastic for pallets reduces petroleum demand (specific to plastic pallets).</t>
    </r>
  </si>
  <si>
    <r>
      <t>Conserves timber</t>
    </r>
    <r>
      <rPr>
        <sz val="10"/>
        <rFont val="Arial"/>
        <family val="2"/>
      </rPr>
      <t xml:space="preserve"> because using recycled pallets reduces this demand for timber.  Half of all</t>
    </r>
    <r>
      <rPr>
        <sz val="10"/>
        <rFont val="Arial"/>
        <family val="0"/>
      </rPr>
      <t xml:space="preserve"> timber resources are harvested to manufacture new wooden pallets. </t>
    </r>
  </si>
  <si>
    <r>
      <t>Reduces waste and demand for landfill space</t>
    </r>
    <r>
      <rPr>
        <sz val="10"/>
        <rFont val="Arial"/>
        <family val="2"/>
      </rPr>
      <t xml:space="preserve"> because using recycled plastic pallets reduces plastic waste streams, while using recycled wooden pallets reduces wood waste streams.  Reducing these waste streams reduces pressures to build more landfills.  Where recycled plastic pallets are used, far less waste is generated due to the long lifespan of plastic pallets.</t>
    </r>
  </si>
  <si>
    <r>
      <t>Protects worker or user safety</t>
    </r>
    <r>
      <rPr>
        <sz val="10"/>
        <rFont val="Arial"/>
        <family val="2"/>
      </rPr>
      <t xml:space="preserve"> because wood can break down over time and splinter, potentially causing injuries (specific to plastic pallets).</t>
    </r>
  </si>
  <si>
    <t>This Cost Calculator is designed to help landscaping companies and other pallet users to estimate the cost of using environmentally preferable pallets made from recycled wood and recycled plastic, rather then conventional pallets manufactured from virgin wood.   The Cost Calculator demonstrates that recycled pallets are extremely cost competitive.  While initial costs for recycled pallets are often somewhat higher than conventional pallets, this cost differential is quickly offset by savings in replacement and disposal.  Average annual costs and 3, 6, and 10 year costs for recycled pallets are a fraction of the cost of common pressed wood pallets.</t>
  </si>
  <si>
    <t>Please direct any questions or comments on this cost calculator to: Jean Schwab, U.S. EPA GreenScapes Program Manager, schwab.jean@epa.gov or 703-308-8669.</t>
  </si>
  <si>
    <t>Inflation Adjustment Table</t>
  </si>
  <si>
    <t>One Dollar in…</t>
  </si>
  <si>
    <t>Equals this many 2006 Dollars</t>
  </si>
  <si>
    <t>In the Cost Data tab, EPA provides national averages of costs for different quantities of standard 48" x 40" pallets.  Cost data collected from sources dated before 2006 are adjusted for inflation.  If you prefer to use your own cost data, you can enter it into the green cells underneath the appropriate heading.</t>
  </si>
  <si>
    <t>Pallet Alternatives Cost Graphs</t>
  </si>
  <si>
    <r>
      <t>Source:</t>
    </r>
    <r>
      <rPr>
        <i/>
        <sz val="10"/>
        <color indexed="51"/>
        <rFont val="Arial"/>
        <family val="2"/>
      </rPr>
      <t xml:space="preserve"> CPI Inflation Calculator.</t>
    </r>
    <r>
      <rPr>
        <sz val="10"/>
        <color indexed="51"/>
        <rFont val="Arial"/>
        <family val="2"/>
      </rPr>
      <t xml:space="preserve"> &lt;http://data.bls.gov/cgi-bin/cpicalc.pl&gt;</t>
    </r>
  </si>
  <si>
    <r>
      <t xml:space="preserve">Repa, Edward W. </t>
    </r>
    <r>
      <rPr>
        <i/>
        <sz val="10"/>
        <rFont val="Arial"/>
        <family val="2"/>
      </rPr>
      <t>NSWMA's 2005 Tip Fee Survey.</t>
    </r>
    <r>
      <rPr>
        <sz val="10"/>
        <rFont val="Arial"/>
        <family val="2"/>
      </rPr>
      <t xml:space="preserve">  March 2005.  &lt;http://wastec.isproductions.net/webmodules/webarticles/articlefiles/438-Tipping%20Fee%20Bulletin%202005.pdf&gt;</t>
    </r>
  </si>
  <si>
    <r>
      <t>Helps fight climate change</t>
    </r>
    <r>
      <rPr>
        <sz val="10"/>
        <rFont val="Arial"/>
        <family val="2"/>
      </rPr>
      <t xml:space="preserve"> because using recycled plastic or recycled wood instead of virgin wood reduces demand for timber and deforestation pressures, and forests filter carbon dioxide, a key greenhouse gas responsible for global climate change (This process is known as carbon sequestration).  EPA has developed several tools for calculating the greenhouse gas impacts of purchasing, waste management, and manufacturing activities, available at:  </t>
    </r>
    <r>
      <rPr>
        <u val="single"/>
        <sz val="10"/>
        <color indexed="48"/>
        <rFont val="Arial"/>
        <family val="2"/>
      </rPr>
      <t>http://epa.gov/climatechange/wycd/waste/tools.html</t>
    </r>
    <r>
      <rPr>
        <sz val="10"/>
        <rFont val="Arial"/>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</si>
</sst>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s>
  <fonts count="24">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sz val="8"/>
      <name val="Tahoma"/>
      <family val="0"/>
    </font>
    <font>
      <b/>
      <sz val="8"/>
      <name val="Tahoma"/>
      <family val="2"/>
    </font>
    <font>
      <sz val="9"/>
      <name val="Arial"/>
      <family val="2"/>
    </font>
    <font>
      <sz val="15.5"/>
      <name val="Arial"/>
      <family val="0"/>
    </font>
    <font>
      <sz val="14.25"/>
      <name val="Arial"/>
      <family val="0"/>
    </font>
    <font>
      <sz val="8"/>
      <name val="Arial"/>
      <family val="2"/>
    </font>
    <font>
      <b/>
      <sz val="11.75"/>
      <name val="Arial"/>
      <family val="2"/>
    </font>
    <font>
      <sz val="11.75"/>
      <name val="Arial"/>
      <family val="0"/>
    </font>
    <font>
      <b/>
      <sz val="16.5"/>
      <name val="Arial"/>
      <family val="0"/>
    </font>
    <font>
      <b/>
      <sz val="8.75"/>
      <name val="Arial"/>
      <family val="0"/>
    </font>
    <font>
      <b/>
      <sz val="10"/>
      <color indexed="51"/>
      <name val="Arial"/>
      <family val="2"/>
    </font>
    <font>
      <sz val="10"/>
      <color indexed="51"/>
      <name val="Arial"/>
      <family val="2"/>
    </font>
    <font>
      <i/>
      <sz val="10"/>
      <color indexed="51"/>
      <name val="Arial"/>
      <family val="2"/>
    </font>
    <font>
      <b/>
      <sz val="10"/>
      <color indexed="57"/>
      <name val="Arial"/>
      <family val="2"/>
    </font>
    <font>
      <sz val="10"/>
      <color indexed="57"/>
      <name val="Arial"/>
      <family val="2"/>
    </font>
    <font>
      <b/>
      <sz val="14.25"/>
      <name val="Arial"/>
      <family val="0"/>
    </font>
    <font>
      <u val="single"/>
      <sz val="10"/>
      <color indexed="48"/>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s>
  <borders count="2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ck">
        <color indexed="21"/>
      </top>
      <bottom>
        <color indexed="63"/>
      </bottom>
    </border>
    <border>
      <left>
        <color indexed="63"/>
      </left>
      <right style="thick">
        <color indexed="21"/>
      </right>
      <top style="thick">
        <color indexed="21"/>
      </top>
      <bottom>
        <color indexed="63"/>
      </bottom>
    </border>
    <border>
      <left style="thick">
        <color indexed="21"/>
      </left>
      <right>
        <color indexed="63"/>
      </right>
      <top>
        <color indexed="63"/>
      </top>
      <bottom>
        <color indexed="63"/>
      </bottom>
    </border>
    <border>
      <left>
        <color indexed="63"/>
      </left>
      <right style="thick">
        <color indexed="21"/>
      </right>
      <top>
        <color indexed="63"/>
      </top>
      <bottom>
        <color indexed="63"/>
      </bottom>
    </border>
    <border>
      <left>
        <color indexed="63"/>
      </left>
      <right style="thin"/>
      <top style="thin"/>
      <bottom style="thin"/>
    </border>
    <border>
      <left>
        <color indexed="63"/>
      </left>
      <right style="thin"/>
      <top>
        <color indexed="63"/>
      </top>
      <bottom style="thin"/>
    </border>
    <border>
      <left style="thick">
        <color indexed="21"/>
      </left>
      <right>
        <color indexed="63"/>
      </right>
      <top style="thick">
        <color indexed="21"/>
      </top>
      <bottom>
        <color indexed="63"/>
      </bottom>
    </border>
    <border>
      <left>
        <color indexed="63"/>
      </left>
      <right>
        <color indexed="63"/>
      </right>
      <top style="thin"/>
      <bottom style="thin"/>
    </border>
    <border>
      <left style="thick">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ck">
        <color indexed="21"/>
      </right>
      <top>
        <color indexed="63"/>
      </top>
      <bottom style="thick">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3" fillId="0" borderId="0" xfId="0" applyFont="1" applyAlignment="1">
      <alignment/>
    </xf>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alignment/>
    </xf>
    <xf numFmtId="0" fontId="0" fillId="0" borderId="0" xfId="0" applyBorder="1" applyAlignment="1">
      <alignment horizontal="right"/>
    </xf>
    <xf numFmtId="0" fontId="0" fillId="0" borderId="0" xfId="0" applyBorder="1" applyAlignment="1">
      <alignment/>
    </xf>
    <xf numFmtId="164" fontId="0" fillId="0" borderId="0" xfId="0" applyNumberFormat="1" applyBorder="1" applyAlignment="1">
      <alignment horizontal="right"/>
    </xf>
    <xf numFmtId="0" fontId="0" fillId="0" borderId="0" xfId="0" applyNumberFormat="1" applyBorder="1" applyAlignment="1">
      <alignment horizontal="right"/>
    </xf>
    <xf numFmtId="0" fontId="0" fillId="0" borderId="0" xfId="0" applyAlignment="1">
      <alignment wrapText="1"/>
    </xf>
    <xf numFmtId="0" fontId="4" fillId="0" borderId="0" xfId="0" applyFont="1" applyAlignment="1">
      <alignment wrapText="1"/>
    </xf>
    <xf numFmtId="0" fontId="0" fillId="0" borderId="0" xfId="0" applyBorder="1" applyAlignment="1">
      <alignment horizontal="left"/>
    </xf>
    <xf numFmtId="0" fontId="0" fillId="0" borderId="0" xfId="0" applyNumberFormat="1" applyFill="1" applyAlignment="1">
      <alignment horizontal="right"/>
    </xf>
    <xf numFmtId="0" fontId="0" fillId="0" borderId="1" xfId="0" applyBorder="1" applyAlignment="1">
      <alignment horizontal="left"/>
    </xf>
    <xf numFmtId="0" fontId="0" fillId="0" borderId="2" xfId="0" applyBorder="1" applyAlignment="1">
      <alignment horizontal="right"/>
    </xf>
    <xf numFmtId="0" fontId="0" fillId="0" borderId="0" xfId="0" applyAlignment="1">
      <alignment/>
    </xf>
    <xf numFmtId="0" fontId="0" fillId="2" borderId="3" xfId="0" applyFill="1" applyBorder="1" applyAlignment="1" applyProtection="1">
      <alignment horizontal="right"/>
      <protection locked="0"/>
    </xf>
    <xf numFmtId="164" fontId="0" fillId="2" borderId="3" xfId="0" applyNumberFormat="1" applyFill="1" applyBorder="1" applyAlignment="1" applyProtection="1">
      <alignment horizontal="right"/>
      <protection locked="0"/>
    </xf>
    <xf numFmtId="164" fontId="0" fillId="2" borderId="3" xfId="0" applyNumberFormat="1" applyFill="1" applyBorder="1" applyAlignment="1" applyProtection="1">
      <alignment/>
      <protection locked="0"/>
    </xf>
    <xf numFmtId="0" fontId="0" fillId="2" borderId="3" xfId="0" applyNumberFormat="1" applyFill="1" applyBorder="1" applyAlignment="1" applyProtection="1">
      <alignment horizontal="right"/>
      <protection locked="0"/>
    </xf>
    <xf numFmtId="0" fontId="0" fillId="2" borderId="3" xfId="0" applyNumberFormat="1" applyFill="1" applyBorder="1" applyAlignment="1" applyProtection="1">
      <alignment/>
      <protection locked="0"/>
    </xf>
    <xf numFmtId="0" fontId="0" fillId="2" borderId="0" xfId="0" applyFill="1" applyBorder="1" applyAlignment="1">
      <alignment/>
    </xf>
    <xf numFmtId="0" fontId="0" fillId="2" borderId="0" xfId="0" applyFill="1" applyBorder="1" applyAlignment="1">
      <alignment wrapText="1"/>
    </xf>
    <xf numFmtId="0" fontId="0" fillId="3" borderId="4" xfId="0" applyFill="1" applyBorder="1" applyAlignment="1">
      <alignment horizontal="left"/>
    </xf>
    <xf numFmtId="0" fontId="0" fillId="3" borderId="5" xfId="0" applyFill="1" applyBorder="1" applyAlignment="1">
      <alignment horizontal="left"/>
    </xf>
    <xf numFmtId="0" fontId="4" fillId="3" borderId="6" xfId="0" applyFont="1" applyFill="1" applyBorder="1" applyAlignment="1">
      <alignment horizontal="left"/>
    </xf>
    <xf numFmtId="0" fontId="5" fillId="2" borderId="0" xfId="0" applyFont="1" applyFill="1" applyBorder="1" applyAlignment="1">
      <alignment wrapText="1"/>
    </xf>
    <xf numFmtId="0" fontId="4" fillId="3" borderId="5" xfId="0" applyFont="1" applyFill="1" applyBorder="1" applyAlignment="1">
      <alignment horizontal="left"/>
    </xf>
    <xf numFmtId="0" fontId="4" fillId="3" borderId="7" xfId="0" applyFont="1" applyFill="1" applyBorder="1" applyAlignment="1">
      <alignment horizontal="left"/>
    </xf>
    <xf numFmtId="0" fontId="0" fillId="2" borderId="0" xfId="0" applyFill="1" applyBorder="1" applyAlignment="1">
      <alignment/>
    </xf>
    <xf numFmtId="0" fontId="0" fillId="2" borderId="0" xfId="0" applyFont="1" applyFill="1" applyBorder="1" applyAlignment="1">
      <alignment wrapText="1"/>
    </xf>
    <xf numFmtId="0" fontId="0" fillId="2" borderId="1" xfId="0" applyFill="1" applyBorder="1" applyAlignment="1">
      <alignment horizontal="left" indent="1"/>
    </xf>
    <xf numFmtId="0" fontId="0" fillId="2" borderId="8" xfId="0" applyFill="1" applyBorder="1" applyAlignment="1">
      <alignment horizontal="left" indent="1"/>
    </xf>
    <xf numFmtId="0" fontId="0" fillId="2" borderId="5" xfId="0" applyFill="1" applyBorder="1" applyAlignment="1">
      <alignment horizontal="left" indent="1"/>
    </xf>
    <xf numFmtId="0" fontId="0" fillId="2" borderId="0" xfId="0" applyFill="1" applyBorder="1" applyAlignment="1">
      <alignment horizontal="left" indent="1"/>
    </xf>
    <xf numFmtId="0" fontId="0" fillId="2" borderId="9" xfId="0" applyFill="1" applyBorder="1" applyAlignment="1">
      <alignment horizontal="left" indent="1"/>
    </xf>
    <xf numFmtId="0" fontId="0" fillId="2" borderId="5" xfId="0" applyFill="1" applyBorder="1" applyAlignment="1">
      <alignment horizontal="left" wrapText="1" indent="1"/>
    </xf>
    <xf numFmtId="0" fontId="0" fillId="2" borderId="0" xfId="0" applyFill="1" applyBorder="1" applyAlignment="1">
      <alignment horizontal="left" wrapText="1" indent="1"/>
    </xf>
    <xf numFmtId="0" fontId="0" fillId="2" borderId="9" xfId="0" applyFill="1" applyBorder="1" applyAlignment="1">
      <alignment horizontal="left" wrapText="1" indent="1"/>
    </xf>
    <xf numFmtId="0" fontId="16" fillId="0" borderId="2" xfId="0" applyFont="1" applyBorder="1" applyAlignment="1">
      <alignment horizontal="left"/>
    </xf>
    <xf numFmtId="0" fontId="4" fillId="3" borderId="3" xfId="0" applyFont="1" applyFill="1" applyBorder="1" applyAlignment="1">
      <alignment wrapText="1"/>
    </xf>
    <xf numFmtId="0" fontId="0" fillId="3" borderId="3" xfId="0" applyFill="1" applyBorder="1" applyAlignment="1">
      <alignment wrapText="1"/>
    </xf>
    <xf numFmtId="0" fontId="4" fillId="3" borderId="3" xfId="0" applyFont="1" applyFill="1" applyBorder="1" applyAlignment="1">
      <alignment horizontal="right"/>
    </xf>
    <xf numFmtId="3" fontId="4" fillId="3" borderId="3" xfId="0" applyNumberFormat="1" applyFont="1" applyFill="1" applyBorder="1" applyAlignment="1">
      <alignment horizontal="right"/>
    </xf>
    <xf numFmtId="0" fontId="4" fillId="3" borderId="3" xfId="0" applyFont="1" applyFill="1" applyBorder="1" applyAlignment="1">
      <alignment horizontal="right" wrapText="1"/>
    </xf>
    <xf numFmtId="164" fontId="4" fillId="3" borderId="3" xfId="0" applyNumberFormat="1" applyFont="1" applyFill="1" applyBorder="1" applyAlignment="1">
      <alignment horizontal="right"/>
    </xf>
    <xf numFmtId="0" fontId="0" fillId="3" borderId="3" xfId="0" applyFill="1" applyBorder="1" applyAlignment="1">
      <alignment horizontal="right"/>
    </xf>
    <xf numFmtId="0" fontId="0" fillId="3" borderId="3" xfId="0" applyFill="1" applyBorder="1" applyAlignment="1">
      <alignment horizontal="right" wrapText="1"/>
    </xf>
    <xf numFmtId="0" fontId="0" fillId="3" borderId="3" xfId="0" applyFill="1" applyBorder="1" applyAlignment="1" applyProtection="1">
      <alignment horizontal="center"/>
      <protection/>
    </xf>
    <xf numFmtId="0" fontId="0" fillId="3" borderId="4" xfId="0" applyFill="1" applyBorder="1" applyAlignment="1" applyProtection="1">
      <alignment horizontal="center"/>
      <protection/>
    </xf>
    <xf numFmtId="0" fontId="20" fillId="4" borderId="0" xfId="0" applyFont="1" applyFill="1" applyAlignment="1" applyProtection="1">
      <alignment horizontal="left"/>
      <protection/>
    </xf>
    <xf numFmtId="0" fontId="20" fillId="4" borderId="0" xfId="0" applyFont="1" applyFill="1" applyAlignment="1" applyProtection="1">
      <alignment/>
      <protection/>
    </xf>
    <xf numFmtId="164" fontId="20" fillId="4" borderId="0" xfId="0" applyNumberFormat="1" applyFont="1" applyFill="1" applyAlignment="1">
      <alignment/>
    </xf>
    <xf numFmtId="0" fontId="20" fillId="4" borderId="0" xfId="0" applyFont="1" applyFill="1" applyAlignment="1">
      <alignment wrapText="1"/>
    </xf>
    <xf numFmtId="0" fontId="19" fillId="4" borderId="0" xfId="0" applyFont="1" applyFill="1" applyBorder="1" applyAlignment="1">
      <alignment horizontal="left"/>
    </xf>
    <xf numFmtId="0" fontId="20" fillId="4" borderId="0" xfId="0" applyFont="1" applyFill="1" applyAlignment="1">
      <alignment/>
    </xf>
    <xf numFmtId="0" fontId="19" fillId="4" borderId="2" xfId="0" applyFont="1" applyFill="1" applyBorder="1" applyAlignment="1">
      <alignment horizontal="left"/>
    </xf>
    <xf numFmtId="16" fontId="19" fillId="4" borderId="0" xfId="0" applyNumberFormat="1" applyFont="1" applyFill="1" applyAlignment="1">
      <alignment horizontal="left"/>
    </xf>
    <xf numFmtId="2" fontId="19" fillId="4" borderId="0" xfId="0" applyNumberFormat="1" applyFont="1" applyFill="1" applyAlignment="1">
      <alignment horizontal="left"/>
    </xf>
    <xf numFmtId="0" fontId="19" fillId="4" borderId="0" xfId="0" applyFont="1" applyFill="1" applyAlignment="1">
      <alignment horizontal="left"/>
    </xf>
    <xf numFmtId="0" fontId="19" fillId="4" borderId="0" xfId="0" applyFont="1" applyFill="1" applyAlignment="1">
      <alignment horizontal="left"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3" fillId="2" borderId="12" xfId="0" applyFont="1" applyFill="1" applyBorder="1" applyAlignment="1">
      <alignment wrapText="1"/>
    </xf>
    <xf numFmtId="0" fontId="0" fillId="2" borderId="13" xfId="0" applyFont="1" applyFill="1" applyBorder="1" applyAlignment="1">
      <alignment wrapText="1"/>
    </xf>
    <xf numFmtId="0" fontId="5" fillId="2" borderId="13" xfId="0" applyFont="1" applyFill="1" applyBorder="1" applyAlignment="1">
      <alignment wrapText="1"/>
    </xf>
    <xf numFmtId="0" fontId="0" fillId="2" borderId="13" xfId="0" applyFill="1" applyBorder="1" applyAlignment="1">
      <alignment wrapText="1"/>
    </xf>
    <xf numFmtId="0" fontId="5" fillId="2" borderId="12" xfId="0" applyFont="1" applyFill="1" applyBorder="1" applyAlignment="1">
      <alignment wrapText="1"/>
    </xf>
    <xf numFmtId="0" fontId="0" fillId="5" borderId="14" xfId="0" applyFill="1" applyBorder="1" applyAlignment="1" applyProtection="1">
      <alignment horizontal="right" shrinkToFit="1"/>
      <protection locked="0"/>
    </xf>
    <xf numFmtId="0" fontId="0" fillId="5" borderId="14" xfId="0" applyFont="1" applyFill="1" applyBorder="1" applyAlignment="1" applyProtection="1">
      <alignment horizontal="right" shrinkToFit="1"/>
      <protection locked="0"/>
    </xf>
    <xf numFmtId="0" fontId="0" fillId="0" borderId="0" xfId="0" applyBorder="1" applyAlignment="1">
      <alignment shrinkToFit="1"/>
    </xf>
    <xf numFmtId="0" fontId="20" fillId="4" borderId="2" xfId="0" applyFont="1" applyFill="1" applyBorder="1" applyAlignment="1">
      <alignment horizontal="right" shrinkToFit="1"/>
    </xf>
    <xf numFmtId="164" fontId="0" fillId="3" borderId="9" xfId="0" applyNumberFormat="1" applyFill="1" applyBorder="1" applyAlignment="1">
      <alignment horizontal="right" shrinkToFit="1"/>
    </xf>
    <xf numFmtId="0" fontId="0" fillId="3" borderId="14" xfId="0" applyNumberFormat="1" applyFill="1" applyBorder="1" applyAlignment="1">
      <alignment horizontal="right" shrinkToFit="1"/>
    </xf>
    <xf numFmtId="164" fontId="4" fillId="3" borderId="8" xfId="0" applyNumberFormat="1" applyFont="1" applyFill="1" applyBorder="1" applyAlignment="1">
      <alignment horizontal="right" shrinkToFit="1"/>
    </xf>
    <xf numFmtId="164" fontId="4" fillId="3" borderId="9" xfId="0" applyNumberFormat="1" applyFont="1" applyFill="1" applyBorder="1" applyAlignment="1">
      <alignment horizontal="right" shrinkToFit="1"/>
    </xf>
    <xf numFmtId="164" fontId="0" fillId="0" borderId="1" xfId="0" applyNumberFormat="1" applyBorder="1" applyAlignment="1">
      <alignment horizontal="right" shrinkToFit="1"/>
    </xf>
    <xf numFmtId="164" fontId="20" fillId="4" borderId="2" xfId="0" applyNumberFormat="1" applyFont="1" applyFill="1" applyBorder="1" applyAlignment="1">
      <alignment horizontal="right" shrinkToFit="1"/>
    </xf>
    <xf numFmtId="164" fontId="0" fillId="3" borderId="14" xfId="0" applyNumberFormat="1" applyFill="1" applyBorder="1" applyAlignment="1">
      <alignment horizontal="right" shrinkToFit="1"/>
    </xf>
    <xf numFmtId="0" fontId="0" fillId="3" borderId="14" xfId="0" applyFill="1" applyBorder="1" applyAlignment="1">
      <alignment horizontal="right" shrinkToFit="1"/>
    </xf>
    <xf numFmtId="164" fontId="4" fillId="3" borderId="15" xfId="0" applyNumberFormat="1" applyFont="1" applyFill="1" applyBorder="1" applyAlignment="1">
      <alignment horizontal="right" shrinkToFit="1"/>
    </xf>
    <xf numFmtId="164" fontId="0" fillId="0" borderId="0" xfId="0" applyNumberFormat="1" applyBorder="1" applyAlignment="1">
      <alignment horizontal="right" shrinkToFit="1"/>
    </xf>
    <xf numFmtId="0" fontId="20" fillId="4" borderId="0" xfId="0" applyFont="1" applyFill="1" applyBorder="1" applyAlignment="1" applyProtection="1">
      <alignment horizontal="left" wrapText="1"/>
      <protection/>
    </xf>
    <xf numFmtId="0" fontId="20" fillId="4" borderId="0" xfId="0" applyFont="1" applyFill="1" applyAlignment="1">
      <alignment wrapText="1"/>
    </xf>
    <xf numFmtId="164" fontId="0" fillId="3" borderId="3" xfId="0" applyNumberFormat="1" applyFill="1" applyBorder="1" applyAlignment="1" applyProtection="1">
      <alignment horizontal="center" wrapText="1"/>
      <protection/>
    </xf>
    <xf numFmtId="164" fontId="0" fillId="3" borderId="3" xfId="0" applyNumberFormat="1" applyFill="1" applyBorder="1" applyAlignment="1">
      <alignment horizontal="center" wrapText="1"/>
    </xf>
    <xf numFmtId="0" fontId="3" fillId="2" borderId="16" xfId="0" applyFont="1" applyFill="1" applyBorder="1" applyAlignment="1">
      <alignment wrapText="1"/>
    </xf>
    <xf numFmtId="0" fontId="0" fillId="2" borderId="10" xfId="0" applyFill="1" applyBorder="1" applyAlignment="1">
      <alignment wrapText="1"/>
    </xf>
    <xf numFmtId="0" fontId="3" fillId="2" borderId="12" xfId="0" applyFont="1" applyFill="1" applyBorder="1" applyAlignment="1">
      <alignment wrapText="1"/>
    </xf>
    <xf numFmtId="0" fontId="0" fillId="2" borderId="0" xfId="0" applyFont="1" applyFill="1" applyBorder="1" applyAlignment="1">
      <alignment wrapText="1"/>
    </xf>
    <xf numFmtId="0" fontId="0" fillId="2" borderId="13" xfId="0" applyFont="1" applyFill="1" applyBorder="1" applyAlignment="1">
      <alignment wrapText="1"/>
    </xf>
    <xf numFmtId="0" fontId="0" fillId="2" borderId="0" xfId="0" applyFill="1" applyBorder="1" applyAlignment="1">
      <alignment wrapText="1"/>
    </xf>
    <xf numFmtId="0" fontId="0" fillId="2" borderId="7" xfId="0" applyFill="1" applyBorder="1" applyAlignment="1">
      <alignment horizontal="left" wrapText="1" indent="1"/>
    </xf>
    <xf numFmtId="0" fontId="0" fillId="2" borderId="2" xfId="0" applyFill="1" applyBorder="1" applyAlignment="1">
      <alignment horizontal="left" wrapText="1" indent="1"/>
    </xf>
    <xf numFmtId="0" fontId="0" fillId="2" borderId="15" xfId="0" applyFill="1" applyBorder="1" applyAlignment="1">
      <alignment horizontal="left" wrapText="1" indent="1"/>
    </xf>
    <xf numFmtId="0" fontId="0" fillId="2" borderId="5" xfId="0" applyFill="1" applyBorder="1" applyAlignment="1">
      <alignment horizontal="left" wrapText="1" indent="1"/>
    </xf>
    <xf numFmtId="0" fontId="0" fillId="2" borderId="0" xfId="0" applyFill="1" applyBorder="1" applyAlignment="1">
      <alignment horizontal="left" wrapText="1" indent="1"/>
    </xf>
    <xf numFmtId="0" fontId="0" fillId="2" borderId="9" xfId="0" applyFill="1" applyBorder="1" applyAlignment="1">
      <alignment horizontal="left" wrapText="1" indent="1"/>
    </xf>
    <xf numFmtId="0" fontId="3" fillId="2" borderId="6" xfId="0" applyFont="1" applyFill="1" applyBorder="1" applyAlignment="1">
      <alignment horizontal="left" wrapText="1" indent="1"/>
    </xf>
    <xf numFmtId="0" fontId="0" fillId="2" borderId="1" xfId="0" applyFill="1" applyBorder="1" applyAlignment="1">
      <alignment horizontal="left" wrapText="1" indent="1"/>
    </xf>
    <xf numFmtId="0" fontId="16" fillId="0" borderId="0" xfId="0" applyFont="1" applyBorder="1" applyAlignment="1">
      <alignment/>
    </xf>
    <xf numFmtId="0" fontId="0" fillId="0" borderId="0" xfId="0" applyAlignment="1">
      <alignment/>
    </xf>
    <xf numFmtId="0" fontId="16" fillId="0" borderId="0" xfId="0" applyFont="1" applyBorder="1" applyAlignment="1">
      <alignment wrapText="1"/>
    </xf>
    <xf numFmtId="0" fontId="0" fillId="0" borderId="0" xfId="0" applyAlignment="1">
      <alignment wrapText="1"/>
    </xf>
    <xf numFmtId="164" fontId="0" fillId="3" borderId="4" xfId="0" applyNumberFormat="1" applyFill="1" applyBorder="1" applyAlignment="1" applyProtection="1">
      <alignment horizontal="center" wrapText="1"/>
      <protection/>
    </xf>
    <xf numFmtId="164" fontId="0" fillId="3" borderId="17" xfId="0" applyNumberFormat="1" applyFill="1" applyBorder="1" applyAlignment="1" applyProtection="1">
      <alignment horizontal="center" wrapText="1"/>
      <protection/>
    </xf>
    <xf numFmtId="0" fontId="0" fillId="3" borderId="14" xfId="0" applyFill="1" applyBorder="1" applyAlignment="1">
      <alignment wrapText="1"/>
    </xf>
    <xf numFmtId="0" fontId="17" fillId="0" borderId="0" xfId="0" applyFont="1" applyAlignment="1" applyProtection="1">
      <alignment wrapText="1"/>
      <protection/>
    </xf>
    <xf numFmtId="0" fontId="0" fillId="0" borderId="0" xfId="0" applyAlignment="1" applyProtection="1">
      <alignment wrapText="1"/>
      <protection/>
    </xf>
    <xf numFmtId="0" fontId="16" fillId="0" borderId="0" xfId="0" applyFont="1" applyAlignment="1">
      <alignment/>
    </xf>
    <xf numFmtId="0" fontId="3" fillId="0" borderId="0" xfId="0" applyFont="1" applyAlignment="1">
      <alignment/>
    </xf>
    <xf numFmtId="0" fontId="19" fillId="4" borderId="0" xfId="0" applyFont="1" applyFill="1" applyAlignment="1" applyProtection="1">
      <alignment horizontal="left"/>
      <protection/>
    </xf>
    <xf numFmtId="0" fontId="20" fillId="4" borderId="0" xfId="0" applyFont="1" applyFill="1" applyAlignment="1" applyProtection="1">
      <alignment horizontal="left"/>
      <protection/>
    </xf>
    <xf numFmtId="0" fontId="0" fillId="2" borderId="13" xfId="0" applyFill="1" applyBorder="1" applyAlignment="1">
      <alignment wrapText="1"/>
    </xf>
    <xf numFmtId="0" fontId="5" fillId="2" borderId="0" xfId="0" applyFont="1" applyFill="1" applyBorder="1" applyAlignment="1">
      <alignment wrapText="1"/>
    </xf>
    <xf numFmtId="0" fontId="5" fillId="2" borderId="13" xfId="0" applyFont="1" applyFill="1" applyBorder="1" applyAlignment="1">
      <alignment wrapText="1"/>
    </xf>
    <xf numFmtId="0" fontId="3" fillId="2" borderId="18" xfId="0" applyFont="1" applyFill="1" applyBorder="1" applyAlignment="1">
      <alignment wrapText="1"/>
    </xf>
    <xf numFmtId="0" fontId="0" fillId="2" borderId="19" xfId="0" applyFont="1" applyFill="1" applyBorder="1" applyAlignment="1">
      <alignment wrapText="1"/>
    </xf>
    <xf numFmtId="0" fontId="0" fillId="2" borderId="20"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Cost of Pallets Over Time</a:t>
            </a:r>
          </a:p>
        </c:rich>
      </c:tx>
      <c:layout/>
      <c:spPr>
        <a:noFill/>
        <a:ln>
          <a:noFill/>
        </a:ln>
      </c:spPr>
    </c:title>
    <c:plotArea>
      <c:layout>
        <c:manualLayout>
          <c:xMode val="edge"/>
          <c:yMode val="edge"/>
          <c:x val="0.06525"/>
          <c:y val="0.12775"/>
          <c:w val="0.876"/>
          <c:h val="0.6335"/>
        </c:manualLayout>
      </c:layout>
      <c:lineChart>
        <c:grouping val="standard"/>
        <c:varyColors val="0"/>
        <c:ser>
          <c:idx val="0"/>
          <c:order val="0"/>
          <c:tx>
            <c:v>Recycled Plastic</c:v>
          </c:tx>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cat>
            <c:strRef>
              <c:f>('Cost Calculator'!$B$8,'Cost Calculator'!$B$12,'Cost Calculator'!$B$13,'Cost Calculator'!$B$14)</c:f>
              <c:strCache>
                <c:ptCount val="4"/>
                <c:pt idx="0">
                  <c:v>Initial Cost of Pallets</c:v>
                </c:pt>
                <c:pt idx="1">
                  <c:v>   3 Year Cost</c:v>
                </c:pt>
                <c:pt idx="2">
                  <c:v>   6 Year Cost</c:v>
                </c:pt>
                <c:pt idx="3">
                  <c:v>   10 Year Cost</c:v>
                </c:pt>
              </c:strCache>
            </c:strRef>
          </c:cat>
          <c:val>
            <c:numRef>
              <c:f>('Cost Calculator'!$C$8,'Cost Calculator'!$C$12,'Cost Calculator'!$C$13,'Cost Calculator'!$C$14)</c:f>
              <c:numCache>
                <c:ptCount val="4"/>
                <c:pt idx="0">
                  <c:v>1250</c:v>
                </c:pt>
                <c:pt idx="1">
                  <c:v>1250</c:v>
                </c:pt>
                <c:pt idx="2">
                  <c:v>2512.841605</c:v>
                </c:pt>
                <c:pt idx="3">
                  <c:v>3775.68321</c:v>
                </c:pt>
              </c:numCache>
            </c:numRef>
          </c:val>
          <c:smooth val="0"/>
        </c:ser>
        <c:ser>
          <c:idx val="1"/>
          <c:order val="1"/>
          <c:tx>
            <c:v>Recycled Hardwood</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339966"/>
              </a:solidFill>
              <a:ln>
                <a:solidFill>
                  <a:srgbClr val="339966"/>
                </a:solidFill>
              </a:ln>
            </c:spPr>
          </c:marker>
          <c:val>
            <c:numRef>
              <c:f>('Cost Calculator'!$C$17,'Cost Calculator'!$C$21:$C$23)</c:f>
              <c:numCache>
                <c:ptCount val="4"/>
                <c:pt idx="0">
                  <c:v>547.5</c:v>
                </c:pt>
                <c:pt idx="1">
                  <c:v>1766.3297625</c:v>
                </c:pt>
                <c:pt idx="2">
                  <c:v>3532.659525</c:v>
                </c:pt>
                <c:pt idx="3">
                  <c:v>5887.765875</c:v>
                </c:pt>
              </c:numCache>
            </c:numRef>
          </c:val>
          <c:smooth val="0"/>
        </c:ser>
        <c:ser>
          <c:idx val="2"/>
          <c:order val="2"/>
          <c:tx>
            <c:v>Virgin Hardwood</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val>
            <c:numRef>
              <c:f>('Cost Calculator'!$C$26,'Cost Calculator'!$C$30:$C$32)</c:f>
              <c:numCache>
                <c:ptCount val="4"/>
                <c:pt idx="0">
                  <c:v>850</c:v>
                </c:pt>
                <c:pt idx="1">
                  <c:v>2687.5886250000003</c:v>
                </c:pt>
                <c:pt idx="2">
                  <c:v>5375.17725</c:v>
                </c:pt>
                <c:pt idx="3">
                  <c:v>8958.62875</c:v>
                </c:pt>
              </c:numCache>
            </c:numRef>
          </c:val>
          <c:smooth val="0"/>
        </c:ser>
        <c:ser>
          <c:idx val="3"/>
          <c:order val="3"/>
          <c:tx>
            <c:v>Virgin Pressed Wood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val>
            <c:numRef>
              <c:f>('Cost Calculator'!$C$35,'Cost Calculator'!$C$39:$C$41)</c:f>
              <c:numCache>
                <c:ptCount val="4"/>
                <c:pt idx="0">
                  <c:v>575</c:v>
                </c:pt>
                <c:pt idx="1">
                  <c:v>23173.6025725</c:v>
                </c:pt>
                <c:pt idx="2">
                  <c:v>45807.9781875</c:v>
                </c:pt>
                <c:pt idx="3">
                  <c:v>76346.6303125</c:v>
                </c:pt>
              </c:numCache>
            </c:numRef>
          </c:val>
          <c:smooth val="0"/>
        </c:ser>
        <c:marker val="1"/>
        <c:axId val="31515211"/>
        <c:axId val="15201444"/>
      </c:lineChart>
      <c:catAx>
        <c:axId val="31515211"/>
        <c:scaling>
          <c:orientation val="minMax"/>
        </c:scaling>
        <c:axPos val="b"/>
        <c:title>
          <c:tx>
            <c:rich>
              <a:bodyPr vert="horz" rot="0" anchor="ctr"/>
              <a:lstStyle/>
              <a:p>
                <a:pPr algn="ctr">
                  <a:defRPr/>
                </a:pPr>
                <a:r>
                  <a:rPr lang="en-US" cap="none" sz="1425" b="1" i="0" u="none" baseline="0">
                    <a:latin typeface="Arial"/>
                    <a:ea typeface="Arial"/>
                    <a:cs typeface="Arial"/>
                  </a:rPr>
                  <a:t>Time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sz="1425"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1515211"/>
        <c:crossesAt val="1"/>
        <c:crossBetween val="between"/>
        <c:dispUnits/>
      </c:valAx>
      <c:spPr>
        <a:noFill/>
        <a:ln>
          <a:noFill/>
        </a:ln>
      </c:spPr>
    </c:plotArea>
    <c:legend>
      <c:legendPos val="b"/>
      <c:layout>
        <c:manualLayout>
          <c:xMode val="edge"/>
          <c:yMode val="edge"/>
          <c:x val="0.014"/>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05525"/>
          <c:y val="0.1475"/>
          <c:w val="0.92175"/>
          <c:h val="0.76675"/>
        </c:manualLayout>
      </c:layout>
      <c:barChart>
        <c:barDir val="col"/>
        <c:grouping val="clustered"/>
        <c:varyColors val="0"/>
        <c:ser>
          <c:idx val="0"/>
          <c:order val="0"/>
          <c:tx>
            <c:v>Average Annual Cost</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Calculator'!$B$7,'Cost Calculator'!$B$16,'Cost Calculator'!$B$25,'Cost Calculator'!$B$34)</c:f>
              <c:strCache>
                <c:ptCount val="4"/>
                <c:pt idx="0">
                  <c:v>Recycled Plastic</c:v>
                </c:pt>
                <c:pt idx="1">
                  <c:v>Recycled Hardwood</c:v>
                </c:pt>
                <c:pt idx="2">
                  <c:v>Virgin Hardwood</c:v>
                </c:pt>
                <c:pt idx="3">
                  <c:v>Virgin Pressed Wood</c:v>
                </c:pt>
              </c:strCache>
            </c:strRef>
          </c:cat>
          <c:val>
            <c:numRef>
              <c:f>('Cost Calculator'!$C$11,'Cost Calculator'!$C$20,'Cost Calculator'!$C$29,'Cost Calculator'!$C$38)</c:f>
              <c:numCache>
                <c:ptCount val="4"/>
                <c:pt idx="0">
                  <c:v>315.71040125</c:v>
                </c:pt>
                <c:pt idx="1">
                  <c:v>588.7765875</c:v>
                </c:pt>
                <c:pt idx="2">
                  <c:v>895.862875</c:v>
                </c:pt>
                <c:pt idx="3">
                  <c:v>7634.66303125</c:v>
                </c:pt>
              </c:numCache>
            </c:numRef>
          </c:val>
        </c:ser>
        <c:axId val="2595269"/>
        <c:axId val="23357422"/>
      </c:barChart>
      <c:catAx>
        <c:axId val="2595269"/>
        <c:scaling>
          <c:orientation val="minMax"/>
        </c:scaling>
        <c:axPos val="b"/>
        <c:title>
          <c:tx>
            <c:rich>
              <a:bodyPr vert="horz" rot="0" anchor="ctr"/>
              <a:lstStyle/>
              <a:p>
                <a:pPr algn="ctr">
                  <a:defRPr/>
                </a:pPr>
                <a:r>
                  <a:rPr lang="en-US" cap="none" sz="875" b="1" i="0" u="none" baseline="0">
                    <a:latin typeface="Arial"/>
                    <a:ea typeface="Arial"/>
                    <a:cs typeface="Arial"/>
                  </a:rPr>
                  <a:t>Material</a:t>
                </a:r>
              </a:p>
            </c:rich>
          </c:tx>
          <c:layout>
            <c:manualLayout>
              <c:xMode val="factor"/>
              <c:yMode val="factor"/>
              <c:x val="-0.00175"/>
              <c:y val="-0.00075"/>
            </c:manualLayout>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3357422"/>
        <c:crosses val="autoZero"/>
        <c:auto val="1"/>
        <c:lblOffset val="100"/>
        <c:noMultiLvlLbl val="0"/>
      </c:catAx>
      <c:valAx>
        <c:axId val="23357422"/>
        <c:scaling>
          <c:orientation val="minMax"/>
        </c:scaling>
        <c:axPos val="l"/>
        <c:title>
          <c:tx>
            <c:rich>
              <a:bodyPr vert="horz" rot="-5400000" anchor="ctr"/>
              <a:lstStyle/>
              <a:p>
                <a:pPr algn="ctr">
                  <a:defRPr/>
                </a:pPr>
                <a:r>
                  <a:rPr lang="en-US" cap="none" sz="875" b="1" i="0" u="none" baseline="0">
                    <a:latin typeface="Arial"/>
                    <a:ea typeface="Arial"/>
                    <a:cs typeface="Arial"/>
                  </a:rPr>
                  <a:t>Cost/Year</a:t>
                </a:r>
              </a:p>
            </c:rich>
          </c:tx>
          <c:layout>
            <c:manualLayout>
              <c:xMode val="factor"/>
              <c:yMode val="factor"/>
              <c:x val="-0.00325"/>
              <c:y val="0"/>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95269"/>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0</xdr:row>
      <xdr:rowOff>9525</xdr:rowOff>
    </xdr:from>
    <xdr:to>
      <xdr:col>8</xdr:col>
      <xdr:colOff>600075</xdr:colOff>
      <xdr:row>1</xdr:row>
      <xdr:rowOff>219075</xdr:rowOff>
    </xdr:to>
    <xdr:pic>
      <xdr:nvPicPr>
        <xdr:cNvPr id="1" name="Picture 1"/>
        <xdr:cNvPicPr preferRelativeResize="1">
          <a:picLocks noChangeAspect="1"/>
        </xdr:cNvPicPr>
      </xdr:nvPicPr>
      <xdr:blipFill>
        <a:blip r:embed="rId1"/>
        <a:stretch>
          <a:fillRect/>
        </a:stretch>
      </xdr:blipFill>
      <xdr:spPr>
        <a:xfrm>
          <a:off x="3638550" y="9525"/>
          <a:ext cx="1838325" cy="371475"/>
        </a:xfrm>
        <a:prstGeom prst="rect">
          <a:avLst/>
        </a:prstGeom>
        <a:noFill/>
        <a:ln w="9525" cmpd="sng">
          <a:noFill/>
        </a:ln>
      </xdr:spPr>
    </xdr:pic>
    <xdr:clientData/>
  </xdr:twoCellAnchor>
  <xdr:twoCellAnchor editAs="oneCell">
    <xdr:from>
      <xdr:col>1</xdr:col>
      <xdr:colOff>542925</xdr:colOff>
      <xdr:row>12</xdr:row>
      <xdr:rowOff>104775</xdr:rowOff>
    </xdr:from>
    <xdr:to>
      <xdr:col>5</xdr:col>
      <xdr:colOff>485775</xdr:colOff>
      <xdr:row>22</xdr:row>
      <xdr:rowOff>123825</xdr:rowOff>
    </xdr:to>
    <xdr:pic>
      <xdr:nvPicPr>
        <xdr:cNvPr id="2" name="Picture 2"/>
        <xdr:cNvPicPr preferRelativeResize="1">
          <a:picLocks noChangeAspect="1"/>
        </xdr:cNvPicPr>
      </xdr:nvPicPr>
      <xdr:blipFill>
        <a:blip r:embed="rId2"/>
        <a:stretch>
          <a:fillRect/>
        </a:stretch>
      </xdr:blipFill>
      <xdr:spPr>
        <a:xfrm>
          <a:off x="1152525" y="5019675"/>
          <a:ext cx="23812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0</xdr:row>
      <xdr:rowOff>0</xdr:rowOff>
    </xdr:from>
    <xdr:to>
      <xdr:col>8</xdr:col>
      <xdr:colOff>0</xdr:colOff>
      <xdr:row>2</xdr:row>
      <xdr:rowOff>9525</xdr:rowOff>
    </xdr:to>
    <xdr:pic>
      <xdr:nvPicPr>
        <xdr:cNvPr id="1" name="Picture 2"/>
        <xdr:cNvPicPr preferRelativeResize="1">
          <a:picLocks noChangeAspect="1"/>
        </xdr:cNvPicPr>
      </xdr:nvPicPr>
      <xdr:blipFill>
        <a:blip r:embed="rId1"/>
        <a:stretch>
          <a:fillRect/>
        </a:stretch>
      </xdr:blipFill>
      <xdr:spPr>
        <a:xfrm>
          <a:off x="4276725" y="0"/>
          <a:ext cx="17145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66675</xdr:rowOff>
    </xdr:from>
    <xdr:to>
      <xdr:col>10</xdr:col>
      <xdr:colOff>238125</xdr:colOff>
      <xdr:row>21</xdr:row>
      <xdr:rowOff>0</xdr:rowOff>
    </xdr:to>
    <xdr:graphicFrame>
      <xdr:nvGraphicFramePr>
        <xdr:cNvPr id="1" name="Chart 1"/>
        <xdr:cNvGraphicFramePr/>
      </xdr:nvGraphicFramePr>
      <xdr:xfrm>
        <a:off x="123825" y="552450"/>
        <a:ext cx="6210300" cy="2847975"/>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21</xdr:row>
      <xdr:rowOff>57150</xdr:rowOff>
    </xdr:from>
    <xdr:to>
      <xdr:col>9</xdr:col>
      <xdr:colOff>9525</xdr:colOff>
      <xdr:row>43</xdr:row>
      <xdr:rowOff>0</xdr:rowOff>
    </xdr:to>
    <xdr:graphicFrame>
      <xdr:nvGraphicFramePr>
        <xdr:cNvPr id="2" name="Chart 2"/>
        <xdr:cNvGraphicFramePr/>
      </xdr:nvGraphicFramePr>
      <xdr:xfrm>
        <a:off x="1276350" y="3457575"/>
        <a:ext cx="4219575" cy="350520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390525</xdr:colOff>
      <xdr:row>0</xdr:row>
      <xdr:rowOff>66675</xdr:rowOff>
    </xdr:from>
    <xdr:to>
      <xdr:col>10</xdr:col>
      <xdr:colOff>590550</xdr:colOff>
      <xdr:row>2</xdr:row>
      <xdr:rowOff>133350</xdr:rowOff>
    </xdr:to>
    <xdr:pic>
      <xdr:nvPicPr>
        <xdr:cNvPr id="3" name="Picture 3"/>
        <xdr:cNvPicPr preferRelativeResize="1">
          <a:picLocks noChangeAspect="1"/>
        </xdr:cNvPicPr>
      </xdr:nvPicPr>
      <xdr:blipFill>
        <a:blip r:embed="rId3"/>
        <a:stretch>
          <a:fillRect/>
        </a:stretch>
      </xdr:blipFill>
      <xdr:spPr>
        <a:xfrm>
          <a:off x="4657725" y="66675"/>
          <a:ext cx="20288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2486025</xdr:colOff>
      <xdr:row>0</xdr:row>
      <xdr:rowOff>0</xdr:rowOff>
    </xdr:from>
    <xdr:to>
      <xdr:col>6</xdr:col>
      <xdr:colOff>9525</xdr:colOff>
      <xdr:row>1</xdr:row>
      <xdr:rowOff>171450</xdr:rowOff>
    </xdr:to>
    <xdr:pic>
      <xdr:nvPicPr>
        <xdr:cNvPr id="1" name="Picture 1"/>
        <xdr:cNvPicPr preferRelativeResize="1">
          <a:picLocks noChangeAspect="1"/>
        </xdr:cNvPicPr>
      </xdr:nvPicPr>
      <xdr:blipFill>
        <a:blip r:embed="rId1"/>
        <a:stretch>
          <a:fillRect/>
        </a:stretch>
      </xdr:blipFill>
      <xdr:spPr>
        <a:xfrm>
          <a:off x="6686550" y="0"/>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23</xdr:row>
      <xdr:rowOff>0</xdr:rowOff>
    </xdr:from>
    <xdr:to>
      <xdr:col>8</xdr:col>
      <xdr:colOff>295275</xdr:colOff>
      <xdr:row>29</xdr:row>
      <xdr:rowOff>57150</xdr:rowOff>
    </xdr:to>
    <xdr:pic>
      <xdr:nvPicPr>
        <xdr:cNvPr id="1" name="Picture 1"/>
        <xdr:cNvPicPr preferRelativeResize="1">
          <a:picLocks noChangeAspect="1"/>
        </xdr:cNvPicPr>
      </xdr:nvPicPr>
      <xdr:blipFill>
        <a:blip r:embed="rId1"/>
        <a:stretch>
          <a:fillRect/>
        </a:stretch>
      </xdr:blipFill>
      <xdr:spPr>
        <a:xfrm>
          <a:off x="76200" y="6115050"/>
          <a:ext cx="50958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4.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5.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6.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8.png"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1"/>
  <sheetViews>
    <sheetView showGridLines="0" workbookViewId="0" topLeftCell="A1">
      <selection activeCell="N5" sqref="N5"/>
    </sheetView>
  </sheetViews>
  <sheetFormatPr defaultColWidth="9.140625" defaultRowHeight="12.75"/>
  <sheetData>
    <row r="1" spans="1:9" ht="12.75">
      <c r="A1" s="100" t="s">
        <v>5</v>
      </c>
      <c r="B1" s="101"/>
      <c r="C1" s="101"/>
      <c r="D1" s="101"/>
      <c r="E1" s="101"/>
      <c r="F1" s="101"/>
      <c r="G1" s="101"/>
      <c r="H1" s="31"/>
      <c r="I1" s="32"/>
    </row>
    <row r="2" spans="1:9" ht="18.75" customHeight="1">
      <c r="A2" s="33"/>
      <c r="B2" s="34"/>
      <c r="C2" s="34"/>
      <c r="D2" s="34"/>
      <c r="E2" s="34"/>
      <c r="F2" s="34"/>
      <c r="G2" s="34"/>
      <c r="H2" s="34"/>
      <c r="I2" s="35"/>
    </row>
    <row r="3" spans="1:9" ht="89.25" customHeight="1">
      <c r="A3" s="97" t="s">
        <v>52</v>
      </c>
      <c r="B3" s="98"/>
      <c r="C3" s="98"/>
      <c r="D3" s="98"/>
      <c r="E3" s="98"/>
      <c r="F3" s="98"/>
      <c r="G3" s="98"/>
      <c r="H3" s="98"/>
      <c r="I3" s="99"/>
    </row>
    <row r="4" spans="1:9" ht="12.75" customHeight="1">
      <c r="A4" s="36"/>
      <c r="B4" s="37"/>
      <c r="C4" s="37"/>
      <c r="D4" s="37"/>
      <c r="E4" s="37"/>
      <c r="F4" s="37"/>
      <c r="G4" s="37"/>
      <c r="H4" s="37"/>
      <c r="I4" s="38"/>
    </row>
    <row r="5" spans="1:9" ht="100.5" customHeight="1">
      <c r="A5" s="97" t="s">
        <v>45</v>
      </c>
      <c r="B5" s="98"/>
      <c r="C5" s="98"/>
      <c r="D5" s="98"/>
      <c r="E5" s="98"/>
      <c r="F5" s="98"/>
      <c r="G5" s="98"/>
      <c r="H5" s="98"/>
      <c r="I5" s="99"/>
    </row>
    <row r="6" spans="1:9" ht="12.75">
      <c r="A6" s="33"/>
      <c r="B6" s="34"/>
      <c r="C6" s="34"/>
      <c r="D6" s="34"/>
      <c r="E6" s="34"/>
      <c r="F6" s="34"/>
      <c r="G6" s="34"/>
      <c r="H6" s="34"/>
      <c r="I6" s="35"/>
    </row>
    <row r="7" spans="1:9" ht="51" customHeight="1">
      <c r="A7" s="97" t="s">
        <v>57</v>
      </c>
      <c r="B7" s="98"/>
      <c r="C7" s="98"/>
      <c r="D7" s="98"/>
      <c r="E7" s="98"/>
      <c r="F7" s="98"/>
      <c r="G7" s="98"/>
      <c r="H7" s="98"/>
      <c r="I7" s="99"/>
    </row>
    <row r="8" spans="1:9" ht="12.75" customHeight="1">
      <c r="A8" s="33"/>
      <c r="B8" s="34"/>
      <c r="C8" s="34"/>
      <c r="D8" s="34"/>
      <c r="E8" s="34"/>
      <c r="F8" s="34"/>
      <c r="G8" s="34"/>
      <c r="H8" s="34"/>
      <c r="I8" s="35"/>
    </row>
    <row r="9" spans="1:9" ht="25.5" customHeight="1">
      <c r="A9" s="97" t="s">
        <v>23</v>
      </c>
      <c r="B9" s="98"/>
      <c r="C9" s="98"/>
      <c r="D9" s="98"/>
      <c r="E9" s="98"/>
      <c r="F9" s="98"/>
      <c r="G9" s="98"/>
      <c r="H9" s="98"/>
      <c r="I9" s="99"/>
    </row>
    <row r="10" spans="1:9" ht="12.75" customHeight="1">
      <c r="A10" s="36"/>
      <c r="B10" s="37"/>
      <c r="C10" s="37"/>
      <c r="D10" s="37"/>
      <c r="E10" s="37"/>
      <c r="F10" s="37"/>
      <c r="G10" s="37"/>
      <c r="H10" s="37"/>
      <c r="I10" s="38"/>
    </row>
    <row r="11" spans="1:9" ht="25.5" customHeight="1">
      <c r="A11" s="94" t="s">
        <v>53</v>
      </c>
      <c r="B11" s="95"/>
      <c r="C11" s="95"/>
      <c r="D11" s="95"/>
      <c r="E11" s="95"/>
      <c r="F11" s="95"/>
      <c r="G11" s="95"/>
      <c r="H11" s="95"/>
      <c r="I11" s="96"/>
    </row>
  </sheetData>
  <sheetProtection sheet="1" objects="1" scenarios="1"/>
  <mergeCells count="6">
    <mergeCell ref="A11:I11"/>
    <mergeCell ref="A9:I9"/>
    <mergeCell ref="A1:G1"/>
    <mergeCell ref="A3:I3"/>
    <mergeCell ref="A5:I5"/>
    <mergeCell ref="A7:I7"/>
  </mergeCells>
  <printOptions horizontalCentered="1"/>
  <pageMargins left="0.75" right="0.75" top="1" bottom="1" header="0.5" footer="0.5"/>
  <pageSetup horizontalDpi="600" verticalDpi="600" orientation="portrait" r:id="rId3"/>
  <drawing r:id="rId1"/>
  <picture r:id="rId2"/>
</worksheet>
</file>

<file path=xl/worksheets/sheet2.xml><?xml version="1.0" encoding="utf-8"?>
<worksheet xmlns="http://schemas.openxmlformats.org/spreadsheetml/2006/main" xmlns:r="http://schemas.openxmlformats.org/officeDocument/2006/relationships">
  <dimension ref="A1:F41"/>
  <sheetViews>
    <sheetView showGridLines="0" workbookViewId="0" topLeftCell="A1">
      <selection activeCell="C6" sqref="C6"/>
    </sheetView>
  </sheetViews>
  <sheetFormatPr defaultColWidth="9.140625" defaultRowHeight="12.75"/>
  <cols>
    <col min="1" max="1" width="3.421875" style="6" customWidth="1"/>
    <col min="2" max="2" width="28.421875" style="6" customWidth="1"/>
    <col min="3" max="3" width="12.28125" style="6" customWidth="1"/>
    <col min="4" max="16384" width="9.140625" style="6" customWidth="1"/>
  </cols>
  <sheetData>
    <row r="1" spans="1:6" ht="12.75">
      <c r="A1" s="102" t="s">
        <v>5</v>
      </c>
      <c r="B1" s="103"/>
      <c r="C1" s="5"/>
      <c r="D1" s="5"/>
      <c r="E1" s="5"/>
      <c r="F1" s="5"/>
    </row>
    <row r="2" ht="12.75"/>
    <row r="3" spans="1:6" ht="12.75">
      <c r="A3" s="5"/>
      <c r="B3" s="39" t="s">
        <v>0</v>
      </c>
      <c r="C3" s="14"/>
      <c r="D3" s="5"/>
      <c r="E3" s="5"/>
      <c r="F3" s="5"/>
    </row>
    <row r="4" spans="1:6" ht="12.75">
      <c r="A4" s="5"/>
      <c r="B4" s="23" t="s">
        <v>15</v>
      </c>
      <c r="C4" s="70">
        <v>50</v>
      </c>
      <c r="D4" s="5"/>
      <c r="E4" s="5"/>
      <c r="F4" s="5"/>
    </row>
    <row r="5" spans="1:6" ht="12.75">
      <c r="A5" s="5"/>
      <c r="B5" s="23" t="s">
        <v>22</v>
      </c>
      <c r="C5" s="71">
        <v>25</v>
      </c>
      <c r="D5" s="5"/>
      <c r="E5" s="5"/>
      <c r="F5" s="5"/>
    </row>
    <row r="6" ht="12.75">
      <c r="C6" s="72"/>
    </row>
    <row r="7" spans="1:6" ht="12.75">
      <c r="A7" s="5"/>
      <c r="B7" s="56" t="s">
        <v>21</v>
      </c>
      <c r="C7" s="73"/>
      <c r="D7" s="5"/>
      <c r="E7" s="5"/>
      <c r="F7" s="5"/>
    </row>
    <row r="8" spans="1:6" ht="12.75">
      <c r="A8" s="5"/>
      <c r="B8" s="24" t="s">
        <v>24</v>
      </c>
      <c r="C8" s="74">
        <f>IF($C$4&lt;5,"N/A",IF($C$4&lt;10,$C$4*'Cost Data'!C5,IF(C4&lt;20,$C$4*'Cost Data'!D5,$C$4*'Cost Data'!E5)))</f>
        <v>1250</v>
      </c>
      <c r="D8" s="7"/>
      <c r="E8" s="7"/>
      <c r="F8" s="7"/>
    </row>
    <row r="9" spans="1:6" ht="12.75">
      <c r="A9" s="5"/>
      <c r="B9" s="23" t="s">
        <v>14</v>
      </c>
      <c r="C9" s="75">
        <f>IF($C$4&lt;5,$C$5/'Cost Data'!B6,IF($C$4&lt;10,$C$5/'Cost Data'!C6,IF(C4&lt;20,$C$5/'Cost Data'!D6,$C$5/'Cost Data'!E6)))</f>
        <v>0.25</v>
      </c>
      <c r="D9" s="8"/>
      <c r="E9" s="7"/>
      <c r="F9" s="7"/>
    </row>
    <row r="10" spans="1:6" ht="12.75">
      <c r="A10" s="5"/>
      <c r="B10" s="24" t="s">
        <v>31</v>
      </c>
      <c r="C10" s="74">
        <f>IF($C$4&lt;5,$C$4*'Cost Data'!B7,IF($C$4&lt;10,$C$4*'Cost Data'!C7,IF($C$4&lt;20,$C$4*'Cost Data'!D7,$C$4*'Cost Data'!E7)))</f>
        <v>12.841605000000001</v>
      </c>
      <c r="D10" s="7"/>
      <c r="E10" s="7"/>
      <c r="F10" s="7"/>
    </row>
    <row r="11" spans="1:6" ht="12.75">
      <c r="A11" s="5"/>
      <c r="B11" s="25" t="s">
        <v>17</v>
      </c>
      <c r="C11" s="76">
        <f>(C9*C8)+(C9*C10)</f>
        <v>315.71040125</v>
      </c>
      <c r="D11" s="7"/>
      <c r="E11" s="7"/>
      <c r="F11" s="7"/>
    </row>
    <row r="12" spans="1:6" ht="12.75">
      <c r="A12" s="5"/>
      <c r="B12" s="27" t="s">
        <v>8</v>
      </c>
      <c r="C12" s="77">
        <f>((ROUNDDOWN(3*$C$9,0)*$C$10)+((ROUNDUP(3*$C$9,0)-1)*$C$8))+$C$8</f>
        <v>1250</v>
      </c>
      <c r="D12" s="7"/>
      <c r="E12" s="8"/>
      <c r="F12" s="8"/>
    </row>
    <row r="13" spans="1:6" ht="12.75">
      <c r="A13" s="5"/>
      <c r="B13" s="27" t="s">
        <v>9</v>
      </c>
      <c r="C13" s="77">
        <f>((ROUNDDOWN(6*$C$9,0)*$C$10)+((ROUNDUP(6*$C$9,0)-1)*$C$8))+$C$8</f>
        <v>2512.841605</v>
      </c>
      <c r="D13" s="7"/>
      <c r="E13" s="7"/>
      <c r="F13" s="7"/>
    </row>
    <row r="14" spans="1:6" ht="12.75">
      <c r="A14" s="5"/>
      <c r="B14" s="27" t="s">
        <v>10</v>
      </c>
      <c r="C14" s="77">
        <f>((ROUNDDOWN(10*$C$9,0)*$C$10)+((ROUNDUP(10*$C$9,0)-1)*$C$8))+$C$8</f>
        <v>3775.68321</v>
      </c>
      <c r="D14" s="7"/>
      <c r="E14" s="7"/>
      <c r="F14" s="7"/>
    </row>
    <row r="15" spans="1:6" ht="12.75">
      <c r="A15" s="5"/>
      <c r="B15" s="13"/>
      <c r="C15" s="78"/>
      <c r="D15" s="7"/>
      <c r="E15" s="7"/>
      <c r="F15" s="7"/>
    </row>
    <row r="16" spans="1:6" ht="12.75">
      <c r="A16" s="5"/>
      <c r="B16" s="56" t="s">
        <v>12</v>
      </c>
      <c r="C16" s="79"/>
      <c r="D16" s="7"/>
      <c r="E16" s="7"/>
      <c r="F16" s="7"/>
    </row>
    <row r="17" spans="1:6" ht="12.75">
      <c r="A17" s="5"/>
      <c r="B17" s="23" t="s">
        <v>24</v>
      </c>
      <c r="C17" s="80">
        <f>IF($C$4&lt;10,"N/A",IF($C$4&lt;20,$C$4*'Cost Data'!D13,$C$4*'Cost Data'!E13))</f>
        <v>547.5</v>
      </c>
      <c r="D17" s="5"/>
      <c r="E17" s="5"/>
      <c r="F17" s="5"/>
    </row>
    <row r="18" spans="2:3" ht="12.75">
      <c r="B18" s="23" t="s">
        <v>14</v>
      </c>
      <c r="C18" s="81">
        <f>IF(C$4&lt;5,$C$5/'Cost Data'!B14,IF($C$4&lt;10,$C$5/'Cost Data'!C14,IF($C$4&lt;20,$C$5/'Cost Data'!D14,$C$5/'Cost Data'!E14)))</f>
        <v>1</v>
      </c>
    </row>
    <row r="19" spans="2:6" ht="12.75">
      <c r="B19" s="24" t="s">
        <v>31</v>
      </c>
      <c r="C19" s="74">
        <f>IF(C$4&lt;5,$C$4*'Cost Data'!B15,IF($C$4&lt;10,$C$4*'Cost Data'!C15,IF($C$4&lt;20,$C$4*'Cost Data'!D15,$C$4*'Cost Data'!E15)))</f>
        <v>41.2765875</v>
      </c>
      <c r="D19" s="7"/>
      <c r="E19" s="7"/>
      <c r="F19" s="7"/>
    </row>
    <row r="20" spans="2:6" ht="12.75">
      <c r="B20" s="25" t="s">
        <v>17</v>
      </c>
      <c r="C20" s="76">
        <f>(C18*C17)+(C18*C19)</f>
        <v>588.7765875</v>
      </c>
      <c r="D20" s="7"/>
      <c r="E20" s="7"/>
      <c r="F20" s="7"/>
    </row>
    <row r="21" spans="2:6" ht="12.75">
      <c r="B21" s="27" t="s">
        <v>8</v>
      </c>
      <c r="C21" s="77">
        <f>((ROUNDDOWN(3*$C$18,0)*$C$19)+((ROUNDUP(3*$C$18,0)-1)*$C$17))+$C$17</f>
        <v>1766.3297625</v>
      </c>
      <c r="D21" s="7"/>
      <c r="E21" s="7"/>
      <c r="F21" s="7"/>
    </row>
    <row r="22" spans="2:6" ht="12.75">
      <c r="B22" s="27" t="s">
        <v>9</v>
      </c>
      <c r="C22" s="77">
        <f>((ROUNDDOWN(6*$C$18,0)*$C$19)+((ROUNDUP(6*$C$18,0)-1)*$C$17))+$C$17</f>
        <v>3532.659525</v>
      </c>
      <c r="D22" s="7"/>
      <c r="E22" s="7"/>
      <c r="F22" s="7"/>
    </row>
    <row r="23" spans="2:6" ht="12.75">
      <c r="B23" s="28" t="s">
        <v>10</v>
      </c>
      <c r="C23" s="82">
        <f>((ROUNDDOWN(10*$C$18,0)*$C$19)+((ROUNDUP(10*$C$18,0)-1)*$C$17))+$C$17</f>
        <v>5887.765875</v>
      </c>
      <c r="D23" s="7"/>
      <c r="E23" s="7"/>
      <c r="F23" s="7"/>
    </row>
    <row r="24" spans="2:3" ht="12.75">
      <c r="B24" s="11"/>
      <c r="C24" s="83"/>
    </row>
    <row r="25" spans="2:3" ht="12.75">
      <c r="B25" s="56" t="s">
        <v>26</v>
      </c>
      <c r="C25" s="79"/>
    </row>
    <row r="26" spans="2:3" ht="12.75">
      <c r="B26" s="23" t="s">
        <v>24</v>
      </c>
      <c r="C26" s="80">
        <f>IF($C$4&lt;5,"N/A",IF($C$4&lt;10,$C$4*'Cost Data'!C21,IF($C$4&lt;20,$C$4*'Cost Data'!D21,$C$4*'Cost Data'!E21)))</f>
        <v>850</v>
      </c>
    </row>
    <row r="27" spans="2:3" ht="12.75">
      <c r="B27" s="23" t="s">
        <v>14</v>
      </c>
      <c r="C27" s="81">
        <f>IF($C$4&lt;5,$C$5/'Cost Data'!B22,IF($C$4&lt;10,$C$5/'Cost Data'!C22,IF(C4&lt;20,$C$5/'Cost Data'!D22,$C$5/'Cost Data'!E22)))</f>
        <v>1</v>
      </c>
    </row>
    <row r="28" spans="2:3" ht="12.75">
      <c r="B28" s="24" t="s">
        <v>31</v>
      </c>
      <c r="C28" s="74">
        <f>IF($C$4&lt;5,$C$4*'Cost Data'!B23,IF($C$4&lt;10,$C$4*'Cost Data'!C23,IF(C4&lt;20,$C$4*'Cost Data'!D23,$C$4*'Cost Data'!E23)))</f>
        <v>45.862875</v>
      </c>
    </row>
    <row r="29" spans="2:3" ht="12.75">
      <c r="B29" s="25" t="s">
        <v>17</v>
      </c>
      <c r="C29" s="76">
        <f>(C27*C26)+(C27*C28)</f>
        <v>895.862875</v>
      </c>
    </row>
    <row r="30" spans="2:3" ht="12.75">
      <c r="B30" s="27" t="s">
        <v>8</v>
      </c>
      <c r="C30" s="77">
        <f>((ROUNDDOWN(3*$C$27,0)*$C$28)+((ROUNDUP(3*$C$27,0)-1)*$C$26))+$C$26</f>
        <v>2687.5886250000003</v>
      </c>
    </row>
    <row r="31" spans="2:3" ht="12.75">
      <c r="B31" s="27" t="s">
        <v>9</v>
      </c>
      <c r="C31" s="77">
        <f>((ROUNDDOWN(6*$C$27,0)*$C$28)+((ROUNDUP(6*$C$27,0)-1)*$C$26))+$C$26</f>
        <v>5375.17725</v>
      </c>
    </row>
    <row r="32" spans="2:3" ht="12.75">
      <c r="B32" s="28" t="s">
        <v>10</v>
      </c>
      <c r="C32" s="82">
        <f>((ROUNDDOWN(10*$C$27,0)*$C$28)+((ROUNDUP(10*$C$27,0)-1)*$C$26))+$C$26</f>
        <v>8958.62875</v>
      </c>
    </row>
    <row r="33" spans="2:3" ht="12.75">
      <c r="B33" s="5"/>
      <c r="C33" s="83"/>
    </row>
    <row r="34" spans="2:3" ht="12.75">
      <c r="B34" s="56" t="s">
        <v>25</v>
      </c>
      <c r="C34" s="79"/>
    </row>
    <row r="35" spans="2:3" ht="12.75">
      <c r="B35" s="23" t="s">
        <v>24</v>
      </c>
      <c r="C35" s="80">
        <f>IF($C$4&lt;5,"N/A",IF($C$4&lt;10,$C$4*'Cost Data'!C29,IF($C$4&lt;20,$C$4*'Cost Data'!D29,$C$4*'Cost Data'!E29)))</f>
        <v>575</v>
      </c>
    </row>
    <row r="36" spans="2:3" ht="12.75">
      <c r="B36" s="23" t="s">
        <v>14</v>
      </c>
      <c r="C36" s="81">
        <f>IF($C$4&lt;5,$C$5/'Cost Data'!B30,IF($C$4&lt;10,$C$5/'Cost Data'!C30,IF(C13&lt;20,$C$5/'Cost Data'!D30,$C$5/'Cost Data'!E30)))</f>
        <v>12.5</v>
      </c>
    </row>
    <row r="37" spans="2:3" ht="12.75">
      <c r="B37" s="24" t="s">
        <v>31</v>
      </c>
      <c r="C37" s="74">
        <f>IF($C$4&lt;5,$C$4*'Cost Data'!B31,IF($C$4&lt;10,$C$4*'Cost Data'!C31,IF(C13&lt;20,$C$4*'Cost Data'!D31,$C$4*'Cost Data'!E31)))</f>
        <v>35.7730425</v>
      </c>
    </row>
    <row r="38" spans="2:3" ht="12.75">
      <c r="B38" s="25" t="s">
        <v>17</v>
      </c>
      <c r="C38" s="76">
        <f>(C36*C35)+(C36*C37)</f>
        <v>7634.66303125</v>
      </c>
    </row>
    <row r="39" spans="2:3" ht="12.75">
      <c r="B39" s="27" t="s">
        <v>8</v>
      </c>
      <c r="C39" s="77">
        <f>((ROUNDDOWN(3*$C$36,0)*$C$37)+((ROUNDUP(3*$C$36,0)-1)*$C$35))+$C$35</f>
        <v>23173.6025725</v>
      </c>
    </row>
    <row r="40" spans="2:3" ht="12.75">
      <c r="B40" s="27" t="s">
        <v>9</v>
      </c>
      <c r="C40" s="77">
        <f>((ROUNDDOWN(6*$C$36,0)*$C$37)+((ROUNDUP(6*$C$36,0)-1)*$C$35))+$C$35</f>
        <v>45807.9781875</v>
      </c>
    </row>
    <row r="41" spans="2:3" ht="12.75">
      <c r="B41" s="28" t="s">
        <v>10</v>
      </c>
      <c r="C41" s="82">
        <f>((ROUNDDOWN(10*$C$36,0)*$C$37)+((ROUNDUP(10*$C$36,0)-1)*$C$35))+$C$35</f>
        <v>76346.6303125</v>
      </c>
    </row>
  </sheetData>
  <sheetProtection sheet="1" objects="1" scenarios="1"/>
  <mergeCells count="1">
    <mergeCell ref="A1:B1"/>
  </mergeCells>
  <printOptions horizontalCentered="1"/>
  <pageMargins left="0.75" right="0.75" top="1" bottom="1" header="0.5" footer="0.5"/>
  <pageSetup horizontalDpi="600" verticalDpi="600" orientation="portrait" r:id="rId5"/>
  <drawing r:id="rId3"/>
  <legacyDrawing r:id="rId2"/>
  <picture r:id="rId4"/>
</worksheet>
</file>

<file path=xl/worksheets/sheet3.xml><?xml version="1.0" encoding="utf-8"?>
<worksheet xmlns="http://schemas.openxmlformats.org/spreadsheetml/2006/main" xmlns:r="http://schemas.openxmlformats.org/officeDocument/2006/relationships">
  <sheetPr>
    <pageSetUpPr fitToPage="1"/>
  </sheetPr>
  <dimension ref="A1:D1"/>
  <sheetViews>
    <sheetView showGridLines="0" workbookViewId="0" topLeftCell="A1">
      <selection activeCell="A1" sqref="A1:D1"/>
    </sheetView>
  </sheetViews>
  <sheetFormatPr defaultColWidth="9.140625" defaultRowHeight="12.75"/>
  <sheetData>
    <row r="1" spans="1:4" ht="12.75">
      <c r="A1" s="104" t="s">
        <v>58</v>
      </c>
      <c r="B1" s="105"/>
      <c r="C1" s="105"/>
      <c r="D1" s="105"/>
    </row>
  </sheetData>
  <sheetProtection sheet="1" objects="1" scenarios="1"/>
  <mergeCells count="1">
    <mergeCell ref="A1:D1"/>
  </mergeCells>
  <printOptions/>
  <pageMargins left="0.75" right="0.75" top="1" bottom="1" header="0.5" footer="0.5"/>
  <pageSetup fitToHeight="1" fitToWidth="1" horizontalDpi="600" verticalDpi="600" orientation="portrait" scale="90" r:id="rId3"/>
  <drawing r:id="rId1"/>
  <picture r:id="rId2"/>
</worksheet>
</file>

<file path=xl/worksheets/sheet4.xml><?xml version="1.0" encoding="utf-8"?>
<worksheet xmlns="http://schemas.openxmlformats.org/spreadsheetml/2006/main" xmlns:r="http://schemas.openxmlformats.org/officeDocument/2006/relationships">
  <dimension ref="A1:F39"/>
  <sheetViews>
    <sheetView showGridLines="0" zoomScale="85" zoomScaleNormal="85" workbookViewId="0" topLeftCell="A52">
      <selection activeCell="F38" sqref="F38"/>
    </sheetView>
  </sheetViews>
  <sheetFormatPr defaultColWidth="9.140625" defaultRowHeight="12.75"/>
  <cols>
    <col min="1" max="1" width="24.140625" style="0" customWidth="1"/>
    <col min="2" max="5" width="9.7109375" style="0" bestFit="1" customWidth="1"/>
    <col min="6" max="6" width="62.8515625" style="9" customWidth="1"/>
  </cols>
  <sheetData>
    <row r="1" spans="1:2" ht="12.75">
      <c r="A1" s="111" t="s">
        <v>11</v>
      </c>
      <c r="B1" s="112"/>
    </row>
    <row r="2" spans="1:2" ht="18" customHeight="1">
      <c r="A2" s="1"/>
      <c r="B2" s="1"/>
    </row>
    <row r="3" spans="1:6" ht="12.75">
      <c r="A3" s="59" t="s">
        <v>21</v>
      </c>
      <c r="B3" s="59"/>
      <c r="C3" s="55"/>
      <c r="D3" s="55"/>
      <c r="E3" s="55"/>
      <c r="F3" s="53"/>
    </row>
    <row r="4" spans="1:6" ht="12.75">
      <c r="A4" s="59" t="s">
        <v>2</v>
      </c>
      <c r="B4" s="57" t="s">
        <v>18</v>
      </c>
      <c r="C4" s="58" t="s">
        <v>19</v>
      </c>
      <c r="D4" s="59" t="s">
        <v>20</v>
      </c>
      <c r="E4" s="59" t="s">
        <v>35</v>
      </c>
      <c r="F4" s="60" t="s">
        <v>7</v>
      </c>
    </row>
    <row r="5" spans="1:6" ht="25.5" customHeight="1">
      <c r="A5" s="46" t="s">
        <v>1</v>
      </c>
      <c r="B5" s="16" t="s">
        <v>13</v>
      </c>
      <c r="C5" s="17">
        <v>27</v>
      </c>
      <c r="D5" s="17">
        <v>26</v>
      </c>
      <c r="E5" s="18">
        <v>25</v>
      </c>
      <c r="F5" s="40" t="s">
        <v>4</v>
      </c>
    </row>
    <row r="6" spans="1:6" ht="25.5" customHeight="1">
      <c r="A6" s="46" t="s">
        <v>3</v>
      </c>
      <c r="B6" s="16">
        <v>100</v>
      </c>
      <c r="C6" s="19">
        <v>100</v>
      </c>
      <c r="D6" s="19">
        <v>100</v>
      </c>
      <c r="E6" s="19">
        <v>100</v>
      </c>
      <c r="F6" s="40" t="s">
        <v>6</v>
      </c>
    </row>
    <row r="7" spans="1:6" ht="25.5" customHeight="1">
      <c r="A7" s="47" t="s">
        <v>34</v>
      </c>
      <c r="B7" s="17">
        <f>(B9*B8)/2000</f>
        <v>0.2568321</v>
      </c>
      <c r="C7" s="17">
        <f>(C9*C8)/2000</f>
        <v>0.2568321</v>
      </c>
      <c r="D7" s="17">
        <f>(D9*D8)/2000</f>
        <v>0.2568321</v>
      </c>
      <c r="E7" s="17">
        <f>(E9*E8)/2000</f>
        <v>0.2568321</v>
      </c>
      <c r="F7" s="41" t="s">
        <v>36</v>
      </c>
    </row>
    <row r="8" spans="1:6" ht="25.5">
      <c r="A8" s="42" t="s">
        <v>32</v>
      </c>
      <c r="B8" s="43">
        <v>14</v>
      </c>
      <c r="C8" s="43">
        <v>14</v>
      </c>
      <c r="D8" s="43">
        <v>14</v>
      </c>
      <c r="E8" s="43">
        <v>14</v>
      </c>
      <c r="F8" s="40" t="s">
        <v>42</v>
      </c>
    </row>
    <row r="9" spans="1:6" ht="38.25">
      <c r="A9" s="44" t="s">
        <v>33</v>
      </c>
      <c r="B9" s="45">
        <f>34.29*$B$37</f>
        <v>36.6903</v>
      </c>
      <c r="C9" s="45">
        <f>34.29*$B$37</f>
        <v>36.6903</v>
      </c>
      <c r="D9" s="45">
        <f>34.29*$B$37</f>
        <v>36.6903</v>
      </c>
      <c r="E9" s="45">
        <f>34.29*$B$37</f>
        <v>36.6903</v>
      </c>
      <c r="F9" s="41" t="s">
        <v>60</v>
      </c>
    </row>
    <row r="10" spans="1:6" ht="12.75">
      <c r="A10" s="5"/>
      <c r="B10" s="5"/>
      <c r="C10" s="12"/>
      <c r="D10" s="12"/>
      <c r="E10" s="12"/>
      <c r="F10" s="10"/>
    </row>
    <row r="11" spans="1:6" ht="12.75">
      <c r="A11" s="59" t="s">
        <v>12</v>
      </c>
      <c r="B11" s="59"/>
      <c r="C11" s="55"/>
      <c r="D11" s="55"/>
      <c r="E11" s="55"/>
      <c r="F11" s="53"/>
    </row>
    <row r="12" spans="1:6" ht="12.75">
      <c r="A12" s="59" t="s">
        <v>2</v>
      </c>
      <c r="B12" s="57" t="s">
        <v>18</v>
      </c>
      <c r="C12" s="58" t="s">
        <v>19</v>
      </c>
      <c r="D12" s="59" t="s">
        <v>20</v>
      </c>
      <c r="E12" s="59" t="s">
        <v>35</v>
      </c>
      <c r="F12" s="60" t="s">
        <v>7</v>
      </c>
    </row>
    <row r="13" spans="1:6" ht="25.5" customHeight="1">
      <c r="A13" s="46" t="s">
        <v>1</v>
      </c>
      <c r="B13" s="16" t="s">
        <v>13</v>
      </c>
      <c r="C13" s="17" t="s">
        <v>13</v>
      </c>
      <c r="D13" s="17">
        <v>12.5</v>
      </c>
      <c r="E13" s="18">
        <v>10.95</v>
      </c>
      <c r="F13" s="40" t="s">
        <v>29</v>
      </c>
    </row>
    <row r="14" spans="1:6" ht="25.5" customHeight="1">
      <c r="A14" s="46" t="s">
        <v>3</v>
      </c>
      <c r="B14" s="16">
        <v>25</v>
      </c>
      <c r="C14" s="19">
        <v>25</v>
      </c>
      <c r="D14" s="19">
        <v>25</v>
      </c>
      <c r="E14" s="19">
        <v>25</v>
      </c>
      <c r="F14" s="40" t="s">
        <v>6</v>
      </c>
    </row>
    <row r="15" spans="1:6" ht="25.5" customHeight="1">
      <c r="A15" s="47" t="s">
        <v>34</v>
      </c>
      <c r="B15" s="17">
        <f>(B17*B16)/2000</f>
        <v>0.82553175</v>
      </c>
      <c r="C15" s="17">
        <f>(C17*C16)/2000</f>
        <v>0.82553175</v>
      </c>
      <c r="D15" s="17">
        <f>(D17*D16)/2000</f>
        <v>0.82553175</v>
      </c>
      <c r="E15" s="17">
        <f>(E17*E16)/2000</f>
        <v>0.82553175</v>
      </c>
      <c r="F15" s="41" t="s">
        <v>37</v>
      </c>
    </row>
    <row r="16" spans="1:6" ht="38.25">
      <c r="A16" s="42" t="s">
        <v>32</v>
      </c>
      <c r="B16" s="43">
        <v>45</v>
      </c>
      <c r="C16" s="43">
        <v>45</v>
      </c>
      <c r="D16" s="43">
        <v>45</v>
      </c>
      <c r="E16" s="43">
        <v>45</v>
      </c>
      <c r="F16" s="40" t="s">
        <v>41</v>
      </c>
    </row>
    <row r="17" spans="1:6" ht="38.25">
      <c r="A17" s="44" t="s">
        <v>33</v>
      </c>
      <c r="B17" s="45">
        <f>34.29*$B$37</f>
        <v>36.6903</v>
      </c>
      <c r="C17" s="45">
        <f>34.29*$B$37</f>
        <v>36.6903</v>
      </c>
      <c r="D17" s="45">
        <f>34.29*$B$37</f>
        <v>36.6903</v>
      </c>
      <c r="E17" s="45">
        <f>34.29*$B$37</f>
        <v>36.6903</v>
      </c>
      <c r="F17" s="41" t="s">
        <v>60</v>
      </c>
    </row>
    <row r="18" spans="1:5" ht="12.75">
      <c r="A18" s="5"/>
      <c r="B18" s="5"/>
      <c r="C18" s="3"/>
      <c r="D18" s="3"/>
      <c r="E18" s="4"/>
    </row>
    <row r="19" spans="1:6" ht="12.75">
      <c r="A19" s="54" t="s">
        <v>26</v>
      </c>
      <c r="B19" s="54"/>
      <c r="C19" s="55"/>
      <c r="D19" s="55"/>
      <c r="E19" s="52"/>
      <c r="F19" s="53"/>
    </row>
    <row r="20" spans="1:6" ht="12.75">
      <c r="A20" s="56" t="s">
        <v>2</v>
      </c>
      <c r="B20" s="57" t="s">
        <v>18</v>
      </c>
      <c r="C20" s="58" t="s">
        <v>19</v>
      </c>
      <c r="D20" s="59" t="s">
        <v>20</v>
      </c>
      <c r="E20" s="59" t="s">
        <v>35</v>
      </c>
      <c r="F20" s="60" t="s">
        <v>7</v>
      </c>
    </row>
    <row r="21" spans="1:6" ht="25.5" customHeight="1">
      <c r="A21" s="46" t="s">
        <v>1</v>
      </c>
      <c r="B21" s="16" t="s">
        <v>13</v>
      </c>
      <c r="C21" s="18">
        <v>19</v>
      </c>
      <c r="D21" s="18">
        <v>18</v>
      </c>
      <c r="E21" s="18">
        <v>17</v>
      </c>
      <c r="F21" s="40" t="s">
        <v>28</v>
      </c>
    </row>
    <row r="22" spans="1:6" ht="25.5" customHeight="1">
      <c r="A22" s="46" t="s">
        <v>3</v>
      </c>
      <c r="B22" s="16">
        <v>25</v>
      </c>
      <c r="C22" s="20">
        <v>25</v>
      </c>
      <c r="D22" s="20">
        <v>25</v>
      </c>
      <c r="E22" s="20">
        <v>25</v>
      </c>
      <c r="F22" s="40" t="s">
        <v>6</v>
      </c>
    </row>
    <row r="23" spans="1:6" ht="25.5">
      <c r="A23" s="47" t="s">
        <v>34</v>
      </c>
      <c r="B23" s="17">
        <f>(B25*B24)/2000</f>
        <v>0.9172575000000001</v>
      </c>
      <c r="C23" s="17">
        <f>(C25*C24)/2000</f>
        <v>0.9172575000000001</v>
      </c>
      <c r="D23" s="17">
        <f>(D25*D24)/2000</f>
        <v>0.9172575000000001</v>
      </c>
      <c r="E23" s="17">
        <f>(E25*E24)/2000</f>
        <v>0.9172575000000001</v>
      </c>
      <c r="F23" s="41" t="s">
        <v>38</v>
      </c>
    </row>
    <row r="24" spans="1:6" ht="25.5" customHeight="1">
      <c r="A24" s="42" t="s">
        <v>32</v>
      </c>
      <c r="B24" s="43">
        <v>50</v>
      </c>
      <c r="C24" s="43">
        <v>50</v>
      </c>
      <c r="D24" s="43">
        <v>50</v>
      </c>
      <c r="E24" s="43">
        <v>50</v>
      </c>
      <c r="F24" s="40" t="s">
        <v>40</v>
      </c>
    </row>
    <row r="25" spans="1:6" ht="38.25">
      <c r="A25" s="44" t="s">
        <v>33</v>
      </c>
      <c r="B25" s="45">
        <f>34.29*$B$37</f>
        <v>36.6903</v>
      </c>
      <c r="C25" s="45">
        <f>34.29*$B$37</f>
        <v>36.6903</v>
      </c>
      <c r="D25" s="45">
        <f>34.29*$B$37</f>
        <v>36.6903</v>
      </c>
      <c r="E25" s="45">
        <f>34.29*$B$37</f>
        <v>36.6903</v>
      </c>
      <c r="F25" s="41" t="s">
        <v>60</v>
      </c>
    </row>
    <row r="26" spans="1:5" ht="12.75">
      <c r="A26" s="2"/>
      <c r="B26" s="2"/>
      <c r="C26" s="4"/>
      <c r="D26" s="4"/>
      <c r="E26" s="4"/>
    </row>
    <row r="27" spans="1:6" ht="12.75">
      <c r="A27" s="54" t="s">
        <v>25</v>
      </c>
      <c r="B27" s="54"/>
      <c r="C27" s="55"/>
      <c r="D27" s="55"/>
      <c r="E27" s="52"/>
      <c r="F27" s="53"/>
    </row>
    <row r="28" spans="1:6" ht="12.75">
      <c r="A28" s="56" t="s">
        <v>2</v>
      </c>
      <c r="B28" s="57" t="s">
        <v>18</v>
      </c>
      <c r="C28" s="58" t="s">
        <v>19</v>
      </c>
      <c r="D28" s="59" t="s">
        <v>20</v>
      </c>
      <c r="E28" s="59" t="s">
        <v>35</v>
      </c>
      <c r="F28" s="60" t="s">
        <v>7</v>
      </c>
    </row>
    <row r="29" spans="1:6" ht="38.25" customHeight="1">
      <c r="A29" s="46" t="s">
        <v>1</v>
      </c>
      <c r="B29" s="16" t="s">
        <v>13</v>
      </c>
      <c r="C29" s="18">
        <v>12</v>
      </c>
      <c r="D29" s="18">
        <v>11.75</v>
      </c>
      <c r="E29" s="18">
        <v>11.5</v>
      </c>
      <c r="F29" s="40" t="s">
        <v>27</v>
      </c>
    </row>
    <row r="30" spans="1:6" ht="25.5" customHeight="1">
      <c r="A30" s="46" t="s">
        <v>3</v>
      </c>
      <c r="B30" s="16">
        <v>2</v>
      </c>
      <c r="C30" s="20">
        <v>2</v>
      </c>
      <c r="D30" s="20">
        <v>2</v>
      </c>
      <c r="E30" s="20">
        <v>2</v>
      </c>
      <c r="F30" s="40" t="s">
        <v>6</v>
      </c>
    </row>
    <row r="31" spans="1:6" ht="25.5">
      <c r="A31" s="47" t="s">
        <v>34</v>
      </c>
      <c r="B31" s="17">
        <f>(B33*B32)/2000</f>
        <v>0.71546085</v>
      </c>
      <c r="C31" s="17">
        <f>(C33*C32)/2000</f>
        <v>0.71546085</v>
      </c>
      <c r="D31" s="17">
        <f>(D33*D32)/2000</f>
        <v>0.71546085</v>
      </c>
      <c r="E31" s="17">
        <f>(E33*E32)/2000</f>
        <v>0.71546085</v>
      </c>
      <c r="F31" s="41" t="s">
        <v>39</v>
      </c>
    </row>
    <row r="32" spans="1:6" ht="38.25">
      <c r="A32" s="42" t="s">
        <v>32</v>
      </c>
      <c r="B32" s="43">
        <v>39</v>
      </c>
      <c r="C32" s="43">
        <v>39</v>
      </c>
      <c r="D32" s="43">
        <v>39</v>
      </c>
      <c r="E32" s="43">
        <v>39</v>
      </c>
      <c r="F32" s="40" t="s">
        <v>27</v>
      </c>
    </row>
    <row r="33" spans="1:6" ht="38.25">
      <c r="A33" s="44" t="s">
        <v>33</v>
      </c>
      <c r="B33" s="45">
        <f>34.29*$B$37</f>
        <v>36.6903</v>
      </c>
      <c r="C33" s="45">
        <f>34.29*$B$37</f>
        <v>36.6903</v>
      </c>
      <c r="D33" s="45">
        <f>34.29*$B$37</f>
        <v>36.6903</v>
      </c>
      <c r="E33" s="45">
        <f>34.29*$B$37</f>
        <v>36.6903</v>
      </c>
      <c r="F33" s="41" t="s">
        <v>60</v>
      </c>
    </row>
    <row r="34" spans="1:4" ht="12.75">
      <c r="A34" s="2"/>
      <c r="B34" s="2"/>
      <c r="C34" s="4"/>
      <c r="D34" s="4"/>
    </row>
    <row r="35" spans="1:4" ht="12.75">
      <c r="A35" s="113" t="s">
        <v>54</v>
      </c>
      <c r="B35" s="114"/>
      <c r="C35" s="51"/>
      <c r="D35" s="52"/>
    </row>
    <row r="36" spans="1:4" ht="12.75">
      <c r="A36" s="50" t="s">
        <v>55</v>
      </c>
      <c r="B36" s="84" t="s">
        <v>56</v>
      </c>
      <c r="C36" s="84"/>
      <c r="D36" s="85"/>
    </row>
    <row r="37" spans="1:4" ht="12.75">
      <c r="A37" s="48">
        <v>2004</v>
      </c>
      <c r="B37" s="86">
        <v>1.07</v>
      </c>
      <c r="C37" s="87"/>
      <c r="D37" s="87"/>
    </row>
    <row r="38" spans="1:4" ht="12.75">
      <c r="A38" s="49">
        <v>2005</v>
      </c>
      <c r="B38" s="106">
        <v>1.04</v>
      </c>
      <c r="C38" s="107"/>
      <c r="D38" s="108"/>
    </row>
    <row r="39" spans="1:5" ht="12.75">
      <c r="A39" s="109" t="s">
        <v>59</v>
      </c>
      <c r="B39" s="110"/>
      <c r="C39" s="110"/>
      <c r="D39" s="110"/>
      <c r="E39" s="105"/>
    </row>
  </sheetData>
  <mergeCells count="6">
    <mergeCell ref="B38:D38"/>
    <mergeCell ref="A39:E39"/>
    <mergeCell ref="A1:B1"/>
    <mergeCell ref="A35:B35"/>
    <mergeCell ref="B36:D36"/>
    <mergeCell ref="B37:D37"/>
  </mergeCells>
  <printOptions horizontalCentered="1"/>
  <pageMargins left="0.75" right="0.75" top="1" bottom="1" header="0.5" footer="0.5"/>
  <pageSetup fitToHeight="0" horizontalDpi="600" verticalDpi="600" orientation="landscape" scale="95" r:id="rId3"/>
  <rowBreaks count="1" manualBreakCount="1">
    <brk id="18" max="5" man="1"/>
  </rowBreaks>
  <drawing r:id="rId1"/>
  <picture r:id="rId2"/>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showGridLines="0" tabSelected="1" workbookViewId="0" topLeftCell="A1">
      <selection activeCell="J17" sqref="J17"/>
    </sheetView>
  </sheetViews>
  <sheetFormatPr defaultColWidth="9.140625" defaultRowHeight="12.75"/>
  <cols>
    <col min="8" max="9" width="9.140625" style="15" customWidth="1"/>
  </cols>
  <sheetData>
    <row r="1" spans="1:9" ht="13.5" thickTop="1">
      <c r="A1" s="88" t="s">
        <v>16</v>
      </c>
      <c r="B1" s="89"/>
      <c r="C1" s="89"/>
      <c r="D1" s="89"/>
      <c r="E1" s="89"/>
      <c r="F1" s="89"/>
      <c r="G1" s="89"/>
      <c r="H1" s="61"/>
      <c r="I1" s="62"/>
    </row>
    <row r="2" spans="1:9" ht="12.75">
      <c r="A2" s="63"/>
      <c r="B2" s="21"/>
      <c r="C2" s="21"/>
      <c r="D2" s="21"/>
      <c r="E2" s="21"/>
      <c r="F2" s="21"/>
      <c r="G2" s="21"/>
      <c r="H2" s="29"/>
      <c r="I2" s="64"/>
    </row>
    <row r="3" spans="1:9" ht="25.5" customHeight="1">
      <c r="A3" s="90" t="s">
        <v>30</v>
      </c>
      <c r="B3" s="93"/>
      <c r="C3" s="93"/>
      <c r="D3" s="93"/>
      <c r="E3" s="93"/>
      <c r="F3" s="93"/>
      <c r="G3" s="93"/>
      <c r="H3" s="93"/>
      <c r="I3" s="115"/>
    </row>
    <row r="4" spans="1:9" ht="12.75" customHeight="1">
      <c r="A4" s="65"/>
      <c r="B4" s="22"/>
      <c r="C4" s="22"/>
      <c r="D4" s="22"/>
      <c r="E4" s="22"/>
      <c r="F4" s="22"/>
      <c r="G4" s="22"/>
      <c r="H4" s="22"/>
      <c r="I4" s="68"/>
    </row>
    <row r="5" spans="1:9" ht="12.75" customHeight="1">
      <c r="A5" s="90" t="s">
        <v>43</v>
      </c>
      <c r="B5" s="93"/>
      <c r="C5" s="93"/>
      <c r="D5" s="93"/>
      <c r="E5" s="93"/>
      <c r="F5" s="93"/>
      <c r="G5" s="93"/>
      <c r="H5" s="93"/>
      <c r="I5" s="115"/>
    </row>
    <row r="6" spans="1:9" ht="12.75" customHeight="1">
      <c r="A6" s="65"/>
      <c r="B6" s="22"/>
      <c r="C6" s="22"/>
      <c r="D6" s="22"/>
      <c r="E6" s="22"/>
      <c r="F6" s="22"/>
      <c r="G6" s="22"/>
      <c r="H6" s="22"/>
      <c r="I6" s="68"/>
    </row>
    <row r="7" spans="1:9" ht="25.5" customHeight="1">
      <c r="A7" s="90" t="s">
        <v>49</v>
      </c>
      <c r="B7" s="91"/>
      <c r="C7" s="91"/>
      <c r="D7" s="91"/>
      <c r="E7" s="91"/>
      <c r="F7" s="91"/>
      <c r="G7" s="91"/>
      <c r="H7" s="91"/>
      <c r="I7" s="92"/>
    </row>
    <row r="8" spans="1:9" ht="11.25" customHeight="1">
      <c r="A8" s="69"/>
      <c r="B8" s="30"/>
      <c r="C8" s="30"/>
      <c r="D8" s="30"/>
      <c r="E8" s="30"/>
      <c r="F8" s="30"/>
      <c r="G8" s="30"/>
      <c r="H8" s="30"/>
      <c r="I8" s="66"/>
    </row>
    <row r="9" spans="1:9" ht="14.25" customHeight="1">
      <c r="A9" s="90" t="s">
        <v>46</v>
      </c>
      <c r="B9" s="93"/>
      <c r="C9" s="93"/>
      <c r="D9" s="93"/>
      <c r="E9" s="93"/>
      <c r="F9" s="93"/>
      <c r="G9" s="93"/>
      <c r="H9" s="93"/>
      <c r="I9" s="115"/>
    </row>
    <row r="10" spans="1:9" ht="12.75" customHeight="1">
      <c r="A10" s="69"/>
      <c r="B10" s="30"/>
      <c r="C10" s="30"/>
      <c r="D10" s="30"/>
      <c r="E10" s="30"/>
      <c r="F10" s="30"/>
      <c r="G10" s="30"/>
      <c r="H10" s="30"/>
      <c r="I10" s="66"/>
    </row>
    <row r="11" spans="1:9" ht="51" customHeight="1">
      <c r="A11" s="90" t="s">
        <v>50</v>
      </c>
      <c r="B11" s="91"/>
      <c r="C11" s="91"/>
      <c r="D11" s="91"/>
      <c r="E11" s="91"/>
      <c r="F11" s="91"/>
      <c r="G11" s="91"/>
      <c r="H11" s="91"/>
      <c r="I11" s="92"/>
    </row>
    <row r="12" spans="1:9" ht="12.75" customHeight="1">
      <c r="A12" s="69"/>
      <c r="B12" s="30"/>
      <c r="C12" s="30"/>
      <c r="D12" s="30"/>
      <c r="E12" s="30"/>
      <c r="F12" s="30"/>
      <c r="G12" s="30"/>
      <c r="H12" s="30"/>
      <c r="I12" s="66"/>
    </row>
    <row r="13" spans="1:9" ht="25.5" customHeight="1">
      <c r="A13" s="90" t="s">
        <v>47</v>
      </c>
      <c r="B13" s="91"/>
      <c r="C13" s="91"/>
      <c r="D13" s="91"/>
      <c r="E13" s="91"/>
      <c r="F13" s="91"/>
      <c r="G13" s="91"/>
      <c r="H13" s="91"/>
      <c r="I13" s="92"/>
    </row>
    <row r="14" spans="1:9" ht="8.25" customHeight="1">
      <c r="A14" s="69"/>
      <c r="B14" s="30"/>
      <c r="C14" s="30"/>
      <c r="D14" s="30"/>
      <c r="E14" s="30"/>
      <c r="F14" s="30"/>
      <c r="G14" s="30"/>
      <c r="H14" s="30"/>
      <c r="I14" s="66"/>
    </row>
    <row r="15" spans="1:9" ht="38.25" customHeight="1">
      <c r="A15" s="90" t="s">
        <v>44</v>
      </c>
      <c r="B15" s="116"/>
      <c r="C15" s="116"/>
      <c r="D15" s="116"/>
      <c r="E15" s="116"/>
      <c r="F15" s="116"/>
      <c r="G15" s="116"/>
      <c r="H15" s="116"/>
      <c r="I15" s="117"/>
    </row>
    <row r="16" spans="1:9" ht="15" customHeight="1">
      <c r="A16" s="69"/>
      <c r="B16" s="26"/>
      <c r="C16" s="26"/>
      <c r="D16" s="26"/>
      <c r="E16" s="26"/>
      <c r="F16" s="26"/>
      <c r="G16" s="26"/>
      <c r="H16" s="26"/>
      <c r="I16" s="67"/>
    </row>
    <row r="17" spans="1:9" ht="75" customHeight="1">
      <c r="A17" s="90" t="s">
        <v>61</v>
      </c>
      <c r="B17" s="91"/>
      <c r="C17" s="91"/>
      <c r="D17" s="91"/>
      <c r="E17" s="91"/>
      <c r="F17" s="91"/>
      <c r="G17" s="91"/>
      <c r="H17" s="91"/>
      <c r="I17" s="92"/>
    </row>
    <row r="18" spans="1:9" ht="12.75" customHeight="1">
      <c r="A18" s="69"/>
      <c r="B18" s="30"/>
      <c r="C18" s="30"/>
      <c r="D18" s="30"/>
      <c r="E18" s="30"/>
      <c r="F18" s="30"/>
      <c r="G18" s="30"/>
      <c r="H18" s="30"/>
      <c r="I18" s="66"/>
    </row>
    <row r="19" spans="1:9" ht="24.75" customHeight="1">
      <c r="A19" s="90" t="s">
        <v>48</v>
      </c>
      <c r="B19" s="91"/>
      <c r="C19" s="91"/>
      <c r="D19" s="91"/>
      <c r="E19" s="91"/>
      <c r="F19" s="91"/>
      <c r="G19" s="91"/>
      <c r="H19" s="91"/>
      <c r="I19" s="92"/>
    </row>
    <row r="20" spans="1:9" ht="12" customHeight="1">
      <c r="A20" s="69"/>
      <c r="B20" s="30"/>
      <c r="C20" s="30"/>
      <c r="D20" s="30"/>
      <c r="E20" s="30"/>
      <c r="F20" s="30"/>
      <c r="G20" s="30"/>
      <c r="H20" s="30"/>
      <c r="I20" s="66"/>
    </row>
    <row r="21" spans="1:9" ht="26.25" customHeight="1" thickBot="1">
      <c r="A21" s="118" t="s">
        <v>51</v>
      </c>
      <c r="B21" s="119"/>
      <c r="C21" s="119"/>
      <c r="D21" s="119"/>
      <c r="E21" s="119"/>
      <c r="F21" s="119"/>
      <c r="G21" s="119"/>
      <c r="H21" s="119"/>
      <c r="I21" s="120"/>
    </row>
    <row r="22" ht="13.5" thickTop="1"/>
    <row r="25" ht="12.75"/>
    <row r="26" ht="12.75"/>
    <row r="27" ht="12.75"/>
    <row r="28" ht="12.75"/>
    <row r="29" ht="12.75"/>
  </sheetData>
  <mergeCells count="11">
    <mergeCell ref="A19:I19"/>
    <mergeCell ref="A13:I13"/>
    <mergeCell ref="A15:I15"/>
    <mergeCell ref="A21:I21"/>
    <mergeCell ref="A1:G1"/>
    <mergeCell ref="A17:I17"/>
    <mergeCell ref="A3:I3"/>
    <mergeCell ref="A7:I7"/>
    <mergeCell ref="A11:I11"/>
    <mergeCell ref="A9:I9"/>
    <mergeCell ref="A5:I5"/>
  </mergeCells>
  <printOptions horizontalCentered="1"/>
  <pageMargins left="0.75" right="0.75" top="1" bottom="1" header="0.5" footer="0.5"/>
  <pageSetup fitToHeight="1" fitToWidth="1" horizontalDpi="600" verticalDpi="600" orientation="portrait"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2006-08-31T14:23:29Z</cp:lastPrinted>
  <dcterms:created xsi:type="dcterms:W3CDTF">2006-05-12T16:48:55Z</dcterms:created>
  <dcterms:modified xsi:type="dcterms:W3CDTF">2008-11-17T20:40:30Z</dcterms:modified>
  <cp:category/>
  <cp:version/>
  <cp:contentType/>
  <cp:contentStatus/>
</cp:coreProperties>
</file>